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defaultThemeVersion="124226"/>
  <bookViews>
    <workbookView xWindow="120" yWindow="225" windowWidth="19440" windowHeight="6540" tabRatio="757" activeTab="2"/>
  </bookViews>
  <sheets>
    <sheet name="Eelarve" sheetId="11" r:id="rId1"/>
    <sheet name="Maksetaotlus" sheetId="6" r:id="rId2"/>
    <sheet name="KULUARUANDE KOOND" sheetId="1" r:id="rId3"/>
    <sheet name="1. Tööjõukulud" sheetId="13" r:id="rId4"/>
    <sheet name="2. Lähetuskulud" sheetId="10" r:id="rId5"/>
    <sheet name=" 3. EL avalikustamise kulud" sheetId="15" r:id="rId6"/>
    <sheet name="4. Seadmed, varust, IKT" sheetId="17" r:id="rId7"/>
    <sheet name="5. Kinnisvara" sheetId="18" r:id="rId8"/>
    <sheet name="6. Muud otsesed kulud" sheetId="20" r:id="rId9"/>
    <sheet name="Nähtamatu leht" sheetId="16" state="hidden" r:id="rId10"/>
  </sheets>
  <definedNames>
    <definedName name="Kinnituskiri" comment="Vali sobiv vastusevariant">'Nähtamatu leht'!$A$12:$A$14</definedName>
    <definedName name="Projekti_valdkond">Eelarve!$C$8</definedName>
    <definedName name="Valdkond">'Nähtamatu leht'!$A$1:$A$3</definedName>
    <definedName name="Ühik">'Nähtamatu leht'!$A$6:$A$9</definedName>
  </definedNames>
  <calcPr calcId="145621"/>
</workbook>
</file>

<file path=xl/calcChain.xml><?xml version="1.0" encoding="utf-8"?>
<calcChain xmlns="http://schemas.openxmlformats.org/spreadsheetml/2006/main">
  <c r="G15" i="1" l="1"/>
  <c r="G70" i="11" l="1"/>
  <c r="G71" i="11"/>
  <c r="G72" i="11"/>
  <c r="G73" i="11"/>
  <c r="G69" i="11"/>
  <c r="D32" i="6" l="1"/>
  <c r="D31" i="6"/>
  <c r="D30" i="6"/>
  <c r="D29" i="6"/>
  <c r="D28" i="6"/>
  <c r="D33" i="6" l="1"/>
  <c r="C30" i="1"/>
  <c r="G64" i="11" l="1"/>
  <c r="D58" i="1" l="1"/>
  <c r="C58" i="1"/>
  <c r="D57" i="1"/>
  <c r="C57" i="1"/>
  <c r="D56" i="1"/>
  <c r="C56" i="1"/>
  <c r="D55" i="1"/>
  <c r="C55" i="1"/>
  <c r="D54" i="1"/>
  <c r="C54" i="1"/>
  <c r="D53" i="1"/>
  <c r="C53" i="1"/>
  <c r="D52" i="1"/>
  <c r="C52" i="1"/>
  <c r="D51" i="1"/>
  <c r="C51" i="1"/>
  <c r="D50" i="1"/>
  <c r="C50" i="1"/>
  <c r="D49" i="1"/>
  <c r="C49" i="1"/>
  <c r="D48" i="1"/>
  <c r="C48" i="1"/>
  <c r="D47" i="1"/>
  <c r="C47" i="1"/>
  <c r="D46" i="1"/>
  <c r="C46" i="1"/>
  <c r="D45" i="1"/>
  <c r="C45" i="1"/>
  <c r="D44" i="1"/>
  <c r="C44" i="1"/>
  <c r="D43" i="1"/>
  <c r="C43" i="1"/>
  <c r="D42" i="1"/>
  <c r="C42" i="1"/>
  <c r="D41" i="1"/>
  <c r="C41" i="1"/>
  <c r="D40" i="1"/>
  <c r="C40" i="1"/>
  <c r="D39" i="1"/>
  <c r="C39" i="1"/>
  <c r="C38" i="1"/>
  <c r="D38" i="1"/>
  <c r="F59" i="1" l="1"/>
  <c r="E59" i="1"/>
  <c r="D59" i="1"/>
  <c r="C54" i="11"/>
  <c r="I35" i="20"/>
  <c r="F30" i="1" s="1"/>
  <c r="I8" i="20"/>
  <c r="I36" i="20" l="1"/>
  <c r="D30" i="1"/>
  <c r="C59" i="1"/>
  <c r="B3" i="6"/>
  <c r="B2" i="6"/>
  <c r="B1" i="6"/>
  <c r="D24" i="11" l="1"/>
  <c r="C28" i="1" s="1"/>
  <c r="D25" i="11"/>
  <c r="C29" i="1" s="1"/>
  <c r="G29" i="1" s="1"/>
  <c r="I11" i="18"/>
  <c r="F29" i="1" s="1"/>
  <c r="I8" i="18"/>
  <c r="E29" i="1" s="1"/>
  <c r="D29" i="1" s="1"/>
  <c r="I10" i="17"/>
  <c r="F28" i="1" s="1"/>
  <c r="I7" i="17"/>
  <c r="I12" i="18" l="1"/>
  <c r="I11" i="17"/>
  <c r="E28" i="1"/>
  <c r="D28" i="1" s="1"/>
  <c r="G28" i="1" s="1"/>
  <c r="G16" i="1"/>
  <c r="G17" i="1"/>
  <c r="G18" i="1"/>
  <c r="G19" i="1"/>
  <c r="G60" i="11"/>
  <c r="G20" i="1" l="1"/>
  <c r="G68" i="11" l="1"/>
  <c r="G30" i="1" l="1"/>
  <c r="I32" i="6"/>
  <c r="I31" i="6"/>
  <c r="I30" i="6"/>
  <c r="I29" i="6"/>
  <c r="I28" i="6"/>
  <c r="I20" i="6"/>
  <c r="I19" i="6"/>
  <c r="I18" i="6"/>
  <c r="I17" i="6"/>
  <c r="I16" i="6"/>
  <c r="I33" i="6" l="1"/>
  <c r="I21" i="6"/>
  <c r="B1" i="1"/>
  <c r="D17" i="11"/>
  <c r="H33" i="6" l="1"/>
  <c r="F33" i="6"/>
  <c r="G61" i="11"/>
  <c r="G62" i="11"/>
  <c r="D28" i="11"/>
  <c r="C32" i="1" s="1"/>
  <c r="G59" i="11" l="1"/>
  <c r="D22" i="11"/>
  <c r="C26" i="1" s="1"/>
  <c r="I12" i="15"/>
  <c r="F27" i="1" s="1"/>
  <c r="I9" i="15"/>
  <c r="E27" i="1" s="1"/>
  <c r="I42" i="13"/>
  <c r="F25" i="1" s="1"/>
  <c r="I9" i="13"/>
  <c r="E25" i="1" s="1"/>
  <c r="I8" i="10"/>
  <c r="E26" i="1" s="1"/>
  <c r="E31" i="1" l="1"/>
  <c r="G74" i="11"/>
  <c r="G76" i="11" s="1"/>
  <c r="C25" i="1"/>
  <c r="D23" i="11"/>
  <c r="D27" i="1"/>
  <c r="D25" i="1"/>
  <c r="I13" i="15"/>
  <c r="I43" i="13"/>
  <c r="D27" i="11" l="1"/>
  <c r="C27" i="1"/>
  <c r="C31" i="1" s="1"/>
  <c r="C33" i="1" s="1"/>
  <c r="G25" i="1"/>
  <c r="D32" i="1"/>
  <c r="G32" i="1" s="1"/>
  <c r="I11" i="10"/>
  <c r="F26" i="1" s="1"/>
  <c r="F31" i="1" s="1"/>
  <c r="G27" i="1" l="1"/>
  <c r="F33" i="1"/>
  <c r="I12" i="10"/>
  <c r="D26" i="1"/>
  <c r="G26" i="1" l="1"/>
  <c r="D31" i="1"/>
  <c r="D29" i="11"/>
  <c r="E33" i="1"/>
  <c r="E26" i="11" l="1"/>
  <c r="E23" i="11"/>
  <c r="E24" i="11"/>
  <c r="E29" i="11"/>
  <c r="E27" i="11"/>
  <c r="E22" i="11"/>
  <c r="E25" i="11"/>
  <c r="E28" i="11"/>
  <c r="E21" i="11"/>
  <c r="C16" i="11"/>
  <c r="C15" i="11"/>
  <c r="C14" i="11"/>
  <c r="D17" i="1"/>
  <c r="D18" i="1"/>
  <c r="D19" i="1"/>
  <c r="D16" i="1"/>
  <c r="D15" i="1"/>
  <c r="F20" i="1"/>
  <c r="G31" i="1"/>
  <c r="D18" i="6" l="1"/>
  <c r="C17" i="1"/>
  <c r="C18" i="1"/>
  <c r="D19" i="6"/>
  <c r="C19" i="1"/>
  <c r="D20" i="6"/>
  <c r="D17" i="6"/>
  <c r="C16" i="1"/>
  <c r="D16" i="6"/>
  <c r="C15" i="1"/>
  <c r="D20" i="1"/>
  <c r="E20" i="1"/>
  <c r="D33" i="1"/>
  <c r="C17" i="11"/>
  <c r="H17" i="6" l="1"/>
  <c r="F17" i="6"/>
  <c r="H16" i="6"/>
  <c r="F16" i="6"/>
  <c r="B2" i="1"/>
  <c r="D21" i="6"/>
  <c r="G33" i="1"/>
  <c r="C20" i="1"/>
  <c r="H21" i="6" l="1"/>
  <c r="F21" i="6"/>
</calcChain>
</file>

<file path=xl/sharedStrings.xml><?xml version="1.0" encoding="utf-8"?>
<sst xmlns="http://schemas.openxmlformats.org/spreadsheetml/2006/main" count="564" uniqueCount="274">
  <si>
    <t>Kuluaruande vorm</t>
  </si>
  <si>
    <t>Rea nr</t>
  </si>
  <si>
    <t>Kululiik</t>
  </si>
  <si>
    <t>Eelarve täitmise %</t>
  </si>
  <si>
    <t>Tööjõukulud</t>
  </si>
  <si>
    <t>Lähetuskulud</t>
  </si>
  <si>
    <t>Projekti tegelikud kulud</t>
  </si>
  <si>
    <t>2. Lähetuskulud</t>
  </si>
  <si>
    <t>PROJEKTI KULUD KOKKU</t>
  </si>
  <si>
    <t>Kavandatud eelarve</t>
  </si>
  <si>
    <t>KAUDSED KULUD</t>
  </si>
  <si>
    <t>Rahastamisallikas</t>
  </si>
  <si>
    <t>Summa</t>
  </si>
  <si>
    <t>Riiklik kaasfinantseering</t>
  </si>
  <si>
    <t>Partnerite poolne kaasfinantseering</t>
  </si>
  <si>
    <t>Toetuse saaja omafinanantseering</t>
  </si>
  <si>
    <t>KOKKU</t>
  </si>
  <si>
    <t>Projekti raames tehtud kulusid on rahastatud teistest allikatest (sh teistest Euroopa Liidu fondidest või programmidest)</t>
  </si>
  <si>
    <t>Projekti raames on teenitud tulu</t>
  </si>
  <si>
    <t>Kui projekti raames on teenitud tulu, siis see on maksetaotluses abikõlblikest kuludest maha arvatud</t>
  </si>
  <si>
    <t>Käibemaksukohuslase või mittekohuslase staatus on võrreldes toetuse taotluses tooduga muutunud</t>
  </si>
  <si>
    <t>Varjupaik</t>
  </si>
  <si>
    <t>Integratsioon</t>
  </si>
  <si>
    <t>Tagasipöördumine</t>
  </si>
  <si>
    <t>KOOND</t>
  </si>
  <si>
    <t>Otsesed kulud kokku</t>
  </si>
  <si>
    <t>Kaudsed kulud</t>
  </si>
  <si>
    <t>Projekti kulud kokku</t>
  </si>
  <si>
    <t>Kulu detailne kirjeldus</t>
  </si>
  <si>
    <t>Ühik</t>
  </si>
  <si>
    <t>PROJEKTI OTSESED KULUD</t>
  </si>
  <si>
    <t>tund</t>
  </si>
  <si>
    <t>PROJEKTI OTSESED KULUD KOKKU</t>
  </si>
  <si>
    <t>PROJEKTI KAUDSED KULUD</t>
  </si>
  <si>
    <t>Kogus</t>
  </si>
  <si>
    <t>Ühiku hind KM-ga</t>
  </si>
  <si>
    <t>% kogukuludest</t>
  </si>
  <si>
    <t xml:space="preserve">OTSESED KULUD </t>
  </si>
  <si>
    <t>Projekti käigus saadud muud sissetulekud</t>
  </si>
  <si>
    <t>SELGITUS</t>
  </si>
  <si>
    <t>Kuludokumendi väljastaja</t>
  </si>
  <si>
    <t>Kuludokumendi nimetus</t>
  </si>
  <si>
    <t>Kuludokumendi number</t>
  </si>
  <si>
    <t>Kuludokumendi kuupäev</t>
  </si>
  <si>
    <t>Kulu lühikirjeldus</t>
  </si>
  <si>
    <t>kuu</t>
  </si>
  <si>
    <t>tk</t>
  </si>
  <si>
    <t>Osakaal %</t>
  </si>
  <si>
    <t>Tabel 1. Projekti maksumuse ja tulude prognoos allikate lõikes (EUR)</t>
  </si>
  <si>
    <t>PROJEKTI MAKSUMUS KOKKU</t>
  </si>
  <si>
    <t>Tabel 2. Projekti kululiikide koondtabel (prognoos) (EUR)</t>
  </si>
  <si>
    <t xml:space="preserve">Tööjõukulud kokku </t>
  </si>
  <si>
    <t>EL avalikustamise kulud kokku</t>
  </si>
  <si>
    <t xml:space="preserve">Tabel 4. Toetuse saaja kinnitus </t>
  </si>
  <si>
    <t>Kulu tasumise kuupäev</t>
  </si>
  <si>
    <t>Projekti kavandatud tulud</t>
  </si>
  <si>
    <t>Tegelikud tulud kokku</t>
  </si>
  <si>
    <t>Maksetaotluse vorm</t>
  </si>
  <si>
    <t>I</t>
  </si>
  <si>
    <t>II</t>
  </si>
  <si>
    <t>Laekumise kuupäev pp/kk/aaaa</t>
  </si>
  <si>
    <t>Tabel 1. Projekti kavandatud maksed</t>
  </si>
  <si>
    <t>Tabel 2. Projekti jooksul laekunud maksed ja lõppmakse</t>
  </si>
  <si>
    <t>Toetusleping (punkt)</t>
  </si>
  <si>
    <t>Tegelikud kulud KOKKU</t>
  </si>
  <si>
    <t>Kavandatud kulud</t>
  </si>
  <si>
    <t>1. Tööjõukulud</t>
  </si>
  <si>
    <t>Jah</t>
  </si>
  <si>
    <t>Ei</t>
  </si>
  <si>
    <t>Ei kohaldu</t>
  </si>
  <si>
    <t>VASTUS</t>
  </si>
  <si>
    <t>Mina, toetuse saaja, kinnitan, et:</t>
  </si>
  <si>
    <r>
      <t xml:space="preserve">Kulu selgitus </t>
    </r>
    <r>
      <rPr>
        <i/>
        <sz val="12"/>
        <color theme="1"/>
        <rFont val="Times New Roman"/>
        <family val="1"/>
        <charset val="186"/>
      </rPr>
      <t>(Tabelisse lisada lahtreid vastavalt kuludokumentide arvule)</t>
    </r>
  </si>
  <si>
    <r>
      <t>Kulu selgitus</t>
    </r>
    <r>
      <rPr>
        <i/>
        <sz val="12"/>
        <color theme="1"/>
        <rFont val="Times New Roman"/>
        <family val="1"/>
        <charset val="186"/>
      </rPr>
      <t xml:space="preserve"> (Tabelisse lisada lahtreid vastavalt kuludokumentide arvule)</t>
    </r>
  </si>
  <si>
    <t>päev</t>
  </si>
  <si>
    <t>Toetuse saaja esindaja</t>
  </si>
  <si>
    <t>/nimi, allkiri/</t>
  </si>
  <si>
    <t>___________________________________________</t>
  </si>
  <si>
    <t>Muud otsesed kulud</t>
  </si>
  <si>
    <t>Muud otsesed kulud kokku</t>
  </si>
  <si>
    <t>SISEJULGEOLEKUFOND</t>
  </si>
  <si>
    <t>ISF</t>
  </si>
  <si>
    <t>Kinnisvara</t>
  </si>
  <si>
    <t>Toetus ühisele viisapoliitikale – riigi suutlikkus</t>
  </si>
  <si>
    <t>Toetus ühisele viisapoliitikale – konsulaarkoostöö</t>
  </si>
  <si>
    <t>Piirid – EUROSUR</t>
  </si>
  <si>
    <t>Piirid – teabevahetus</t>
  </si>
  <si>
    <t>Piirid – liidu ühised normid</t>
  </si>
  <si>
    <t>Piirid – eesseisvad ülesanded</t>
  </si>
  <si>
    <t>Piirid – riigi suutlikkus</t>
  </si>
  <si>
    <t>Kuritegevus – kuritegevuse tõkestamine ja selle vastu võitlemine</t>
  </si>
  <si>
    <t>Kuritegevus – teabevahetus</t>
  </si>
  <si>
    <t>Kuritegevus – koolitus</t>
  </si>
  <si>
    <t>Kuritegevus – ohvrite abistamine</t>
  </si>
  <si>
    <t>Kuritegevus – ohu- ja riskihinnangud</t>
  </si>
  <si>
    <t>Riskid – riskide ennetamine ja nende kõrvaldamine</t>
  </si>
  <si>
    <t>Riskid – teabevahetus</t>
  </si>
  <si>
    <t>Riskid – koolitus</t>
  </si>
  <si>
    <t>Riskid – ohvrite abistamine</t>
  </si>
  <si>
    <t>Riskid – taristu</t>
  </si>
  <si>
    <t>Riskid – varajane hoiatamine ja kriisolukorrad</t>
  </si>
  <si>
    <t>Riskid – ohu- ja riskihinnangud</t>
  </si>
  <si>
    <t>1. ISF</t>
  </si>
  <si>
    <t>2. Riiklik kaasfinantseering</t>
  </si>
  <si>
    <t>3. Toetuse saaja omafinanantseering</t>
  </si>
  <si>
    <t>4. Partnerite poolne kaasfinantseering</t>
  </si>
  <si>
    <t>5. Projekti käigus saadud muud sissetulekud</t>
  </si>
  <si>
    <t>5. Kinnisvara</t>
  </si>
  <si>
    <t>6. Muud otsesed kulud</t>
  </si>
  <si>
    <r>
      <t xml:space="preserve">Toetus ühisele viisapoliitikale – liidu </t>
    </r>
    <r>
      <rPr>
        <i/>
        <sz val="12"/>
        <color theme="1"/>
        <rFont val="Times New Roman"/>
        <family val="1"/>
        <charset val="186"/>
      </rPr>
      <t>acquis</t>
    </r>
  </si>
  <si>
    <r>
      <t xml:space="preserve">Piirid – liidu </t>
    </r>
    <r>
      <rPr>
        <i/>
        <sz val="12"/>
        <color theme="1"/>
        <rFont val="Times New Roman"/>
        <family val="1"/>
        <charset val="186"/>
      </rPr>
      <t>acquis</t>
    </r>
  </si>
  <si>
    <t>Maksed*</t>
  </si>
  <si>
    <t>* lahtrite arv sõltub projekti käigus teostatud maksete arvust</t>
  </si>
  <si>
    <t xml:space="preserve">Tabel 3. Projekti kulud programmis esitatud riiklike prioriteetide jaotuse lõikes (EUR) </t>
  </si>
  <si>
    <t>Tabel 1. Projekti maksumus ja tulud allikate lõikes (EUR)*</t>
  </si>
  <si>
    <t>* aruandlusperioodi lahtreid lisatakse juurde vastavalt vajadusele</t>
  </si>
  <si>
    <t>Tabel 2. Kuluaruande koond (EUR)*</t>
  </si>
  <si>
    <t>Tegelikud kulud kokku</t>
  </si>
  <si>
    <t>3. EL avalikustamise kulud</t>
  </si>
  <si>
    <t>4. Seadmed, varustus, IKT-arendused</t>
  </si>
  <si>
    <t>Seadmed, varustus, IKT-arendused</t>
  </si>
  <si>
    <t>Tabel 3. Projekti kulude prognoos programmis esitatud riiklike prioriteetide jaotuse lõikes (EUR)</t>
  </si>
  <si>
    <t>Tabel 4. Projekti detailne eelarveprognoos (EUR)</t>
  </si>
  <si>
    <t>Seadmete, varustuse, IKT-arendustega seotud kulud kokku</t>
  </si>
  <si>
    <t>Kinnisvaraga seotud kulud kokku</t>
  </si>
  <si>
    <t>* aruandlusperioode lisatakse juurde vastavalt vajadusele</t>
  </si>
  <si>
    <t>2. Sõidu- ja lähetuskulud</t>
  </si>
  <si>
    <t>Sõidu- ja lähetuskulud kokku</t>
  </si>
  <si>
    <t>EL avalikustamise kulud</t>
  </si>
  <si>
    <t>Projekti algus: 01.02.2015</t>
  </si>
  <si>
    <t>1.3.Töötuskindlustusemakse</t>
  </si>
  <si>
    <t>Projekti teostuse ja etappide haldamine vastavalt tegevuskavale ja eelarvele, abikõlblikkuse reeglite täitmise jälgimine, koolituste ettevalmistamine ja läbiviimine, koolituste tulemuste hindamine, projektiriskide monitoorimine, hindamine ning riskide avaldumisel maandamismeetmete rakendamine, hangete ettevalmistamine,  projektiga seotud kohtumiste korraldamine ja  juhtrühma töös osalemine, projekti rakendamisega seotud dokumentatsiooni haldamine ja süstematiseerimine, aruannete koostamine.                                             Projektijuhi leidmiseks kuulutatakse välja konkurss ja parimaks osutunud kandidaadiga sõlmitakse võlaõiguslik leping.</t>
  </si>
  <si>
    <t>II astme 25 piirihalduse eksperdi taseme tõstmise kursus dokumendikontrolli alal.</t>
  </si>
  <si>
    <t>Merepiiri valve eest vastutavate piirivalvurite taseme tõstmine, merealal tõhusaks opereerimiseks ja ujuvvahendite kasutamisel ohutuse tagamiseks. 2 gruppi.  Ühe grupi suuruseks orienteeruvalt 10-15 inimest.</t>
  </si>
  <si>
    <t>4.1. Võõrkeele koolitus</t>
  </si>
  <si>
    <t>4.2. Erinevad kultuurid- ja ohud</t>
  </si>
  <si>
    <t>4.3. II astme dokumentide kontroll</t>
  </si>
  <si>
    <t>4.4. Käitumis- ja suhtlemispsühholoogia</t>
  </si>
  <si>
    <t>4.5.Väikelaevajuhtide praktiline koolitus</t>
  </si>
  <si>
    <t>arve</t>
  </si>
  <si>
    <t>grupp</t>
  </si>
  <si>
    <t>1.2. Sotsiaalmaks</t>
  </si>
  <si>
    <t>Koolituse sihtgrupiks on piirikontrolli teostavad teenistujad, kelle ülesandeks on riiki sisenemise ja viibimise seaduslikkuse kontroll, intervjueerimine, riskide ja ohtude hindamine.  Koolitus käsitleb erinevate kultuuride esindajate käitumismalle ja traditsioone eesmärgiga hõlbustada kommunikatsiooni eri kultuuride vahel. Grupi suuruseks orienteeruvalt 10-15 inimest.</t>
  </si>
  <si>
    <t>Toetuse taotleja: Politsei- ja Piirivalveamet</t>
  </si>
  <si>
    <t xml:space="preserve">1.1. Projektijuhi bruto töötasu (sh tulumaks, töötaja töötuskindlustus ja pensionikindlustus (kui töötaja on sellega liitunud)).  </t>
  </si>
  <si>
    <t>Piirihalduse ekspertide taseme tõstmine käitumise- ja psühholoogia valdkonnas. Kokku 6 gruppi, osalejaid ühes grupis orienteeruvalt 20.</t>
  </si>
  <si>
    <t>Projekti pealkiri: EL välispiiri valve tõhustamise koolitused</t>
  </si>
  <si>
    <t>3.1 Infosildid, kleebised, lipud</t>
  </si>
  <si>
    <t>Kõik õppematerjalid märgistatakse EL logoga, koolitusruumidesse nähtavale kohale paigaldatakse EL lipp ja EL logoga infosilt.</t>
  </si>
  <si>
    <t>Toetuse saaja: Politsei- ja Piirivalveamet</t>
  </si>
  <si>
    <t>Projekti tunnus: ISFB-8</t>
  </si>
  <si>
    <t>kuni 50%</t>
  </si>
  <si>
    <t>4.1.1</t>
  </si>
  <si>
    <t>4.1.2</t>
  </si>
  <si>
    <t>Maksed</t>
  </si>
  <si>
    <t>Korraldatakse soome keele kursused (1 grupp), vene keele kursused (2 gruppi), inglise keele kursused (4 gruppi) ja inglise keele kursused Euroopa piirivalverühma kandideerijatele (3 gruppi). Grupi suuruseks orienteeruvalt 10 inimest. Keelekursuste maht orienteeruvalt 30-60 h.</t>
  </si>
  <si>
    <t>3. Toetuse saaja omafinantseering</t>
  </si>
  <si>
    <t>1.</t>
  </si>
  <si>
    <t>AS Wris</t>
  </si>
  <si>
    <t>271247-01</t>
  </si>
  <si>
    <t>Lennupiletid Lissabon-Tallinnn-Lissabon 07.12.-11.12.2015 (lektor  Bernardo Fialho,Susana)</t>
  </si>
  <si>
    <t>2.</t>
  </si>
  <si>
    <t>271708-01</t>
  </si>
  <si>
    <t>Majtus hotellis Radisson 07.12-11.12.2015 (lektor  Bernardo Fialho,Susana)</t>
  </si>
  <si>
    <t>3.</t>
  </si>
  <si>
    <t>271166-01</t>
  </si>
  <si>
    <t>Lennupiletid 07.12.-11.12.2015  London-Tallinn-London, majutus hotellis Radisson  07.-11.12.2015 (lektor Joanne Cain)</t>
  </si>
  <si>
    <t>4.</t>
  </si>
  <si>
    <t>Lektori Joanne Cain toitlustamine</t>
  </si>
  <si>
    <t>PPA</t>
  </si>
  <si>
    <t>16-78/29-2</t>
  </si>
  <si>
    <t>16-78/71-1</t>
  </si>
  <si>
    <t>5.</t>
  </si>
  <si>
    <t>Sisekaitseakadeemia</t>
  </si>
  <si>
    <t>Lepingutasu  28 tundi (neto summa )</t>
  </si>
  <si>
    <t xml:space="preserve"> Töötasust kinnipeetud maksud </t>
  </si>
  <si>
    <t>Tööandja sotsiaalmaks</t>
  </si>
  <si>
    <t>Tööandja töötuskindlustus</t>
  </si>
  <si>
    <t>Lepingutasu  21 tundi (neto summa )</t>
  </si>
  <si>
    <t>Lepingutasu  26 tundi (neto summa )</t>
  </si>
  <si>
    <t>16-78/96-1</t>
  </si>
  <si>
    <t>16-78/117-1</t>
  </si>
  <si>
    <t>16-78/139-1</t>
  </si>
  <si>
    <t>Lepingutasu  31 tundi (neto summa )</t>
  </si>
  <si>
    <t>AS Dzingel</t>
  </si>
  <si>
    <t>Strand AS</t>
  </si>
  <si>
    <t>Hotell Pallas OÜ</t>
  </si>
  <si>
    <t>AS TEA Keeleõpetus</t>
  </si>
  <si>
    <t>OÜ Sugesto</t>
  </si>
  <si>
    <t>15.02.2016</t>
  </si>
  <si>
    <t>17.02.2016</t>
  </si>
  <si>
    <t>04.03.2016</t>
  </si>
  <si>
    <t>13.04.2016</t>
  </si>
  <si>
    <t>29.04.2016</t>
  </si>
  <si>
    <t>07.04.2016</t>
  </si>
  <si>
    <t>Seminariteenus 26.01.-27.01.2016</t>
  </si>
  <si>
    <t>Seminariteenus 02.02.2016</t>
  </si>
  <si>
    <t>Seminaripakett 16.02.2016</t>
  </si>
  <si>
    <t xml:space="preserve">Seminaripakett 29.03.2016 </t>
  </si>
  <si>
    <t>Soome keel A2  täiskasvanute täiendõpe 16.02.-29.03.2016</t>
  </si>
  <si>
    <t>Inglise keele koolitus Lõuna prefektuuris 11.04.-15.04.2016</t>
  </si>
  <si>
    <t>Inglise keele koolitus Ida prefektuuris 07.04.-09.06.2016</t>
  </si>
  <si>
    <t>Vene keel A2  täiskasvanute täiendõpe 04.04.-08.04.2016</t>
  </si>
  <si>
    <t>6.</t>
  </si>
  <si>
    <t>7.</t>
  </si>
  <si>
    <t>8.</t>
  </si>
  <si>
    <t>9.</t>
  </si>
  <si>
    <t>10.</t>
  </si>
  <si>
    <t>11.</t>
  </si>
  <si>
    <t>12.</t>
  </si>
  <si>
    <t>13.</t>
  </si>
  <si>
    <t>14.</t>
  </si>
  <si>
    <t>15.</t>
  </si>
  <si>
    <t>16-78/181-1</t>
  </si>
  <si>
    <t>Travel Balt OÜ</t>
  </si>
  <si>
    <t>16.</t>
  </si>
  <si>
    <t>Konverentsruumide rent 14.04.2016</t>
  </si>
  <si>
    <t>17.</t>
  </si>
  <si>
    <t xml:space="preserve">Vene keel A2  täiskasvanute täiendõpe 05.04.-17.05.2016 </t>
  </si>
  <si>
    <t>18.</t>
  </si>
  <si>
    <t>MTÜ Tartu Kalevi Jahtklubi</t>
  </si>
  <si>
    <t>16-06-9</t>
  </si>
  <si>
    <t>PPA väikelaevajuhtide navigeerimis- ja meresõiduoskuste praktiliste teadmiste täiendamise koolitus, leping NR 1.11-9/517-1 ISFB-8 „EL välispiiri valve tõhustamise koolitused ‘</t>
  </si>
  <si>
    <t>Jaagumäe Kaubanduse OÜ</t>
  </si>
  <si>
    <t>19.</t>
  </si>
  <si>
    <t>T 5618</t>
  </si>
  <si>
    <t>Seminariteenus</t>
  </si>
  <si>
    <t>20.</t>
  </si>
  <si>
    <t>Täienduskoolitus veebruar-aprill 2016</t>
  </si>
  <si>
    <t>21.</t>
  </si>
  <si>
    <t>Seminaripakett 13.09.2016</t>
  </si>
  <si>
    <t>22.</t>
  </si>
  <si>
    <t>216-2417</t>
  </si>
  <si>
    <t>Konverentsruumide rent 22.09.2016</t>
  </si>
  <si>
    <t>23.</t>
  </si>
  <si>
    <t>OÜ Hotell Euroopa</t>
  </si>
  <si>
    <t>Seminariteenus 27.09.2016</t>
  </si>
  <si>
    <t>24.</t>
  </si>
  <si>
    <t>Tartu Ülikool</t>
  </si>
  <si>
    <t>Koolitus ""Efektiivse suhtlemise oskused" 20.07.,13.09.,22.09.,27.09.2016</t>
  </si>
  <si>
    <t>16-78/250-1</t>
  </si>
  <si>
    <t>16-78/256-1</t>
  </si>
  <si>
    <t>Lepingutasu  40 tundi (neto summa )</t>
  </si>
  <si>
    <t>25.</t>
  </si>
  <si>
    <t>Täienduskoolitus september 2016</t>
  </si>
  <si>
    <t>Toetuslepingu number ja sõlmimise kuupäev:  14-8.7/16-1 19.06.2015</t>
  </si>
  <si>
    <t>Projekti lõpp: 30.09.2016</t>
  </si>
  <si>
    <t>Aruandlusperioodi 01/02/2015-30/11/2015 kulud kokku</t>
  </si>
  <si>
    <t>Teenuse üleandmise-vastuvõtmise akt november 2015 (Merle Soha)</t>
  </si>
  <si>
    <t>Teenuse üleandmise-vastuvõtmise akt detsember 2015 (Merle Soha)</t>
  </si>
  <si>
    <t>Teenuse üleandmise-vastuvõtmise akt jaanuar 2016 (Merle Soha)</t>
  </si>
  <si>
    <t>Teenuse üleandmise-vastuvõtmise akt veebruar 2016 (Merle Soha)</t>
  </si>
  <si>
    <t>Teenuse üleandmise-vastuvõtmise akt märts 2016 (Merle Soha)</t>
  </si>
  <si>
    <t>Teenuse üleandmise-vastuvõtmise akt aprill 2016 (Merle Soha)</t>
  </si>
  <si>
    <t>Teenuse üleandmise-vastuvõtmise akt august 2016 (Merle Soha)</t>
  </si>
  <si>
    <t>Teenuse üleandmise-vastuvõtmise akt september 2016 (Merle Soha)</t>
  </si>
  <si>
    <t>Aruandlusperioodi 01/12/2015-30/09/2016 kulud kokku*</t>
  </si>
  <si>
    <t>Aruandlusperioodi 01/02/2015-30/112015 kulud kokku</t>
  </si>
  <si>
    <t>Aruandlusperioodi 01/12/2015 - 30/09/2016 kulud kokku*</t>
  </si>
  <si>
    <t>Astlanda Astlanda Hotelli AS</t>
  </si>
  <si>
    <t>Aruandlusperioodi01/12/2015 - 30/09/2016 kokku*</t>
  </si>
  <si>
    <t>Aruandlusperioodi 01/02/2015 - 30/11/2015 tulud</t>
  </si>
  <si>
    <t>Aruandlusperioodi 01/02/2015 - 30/11/2015 kulud</t>
  </si>
  <si>
    <t>Aruandlusperioodi 01/12/2015 - 30/09/2016 tulud</t>
  </si>
  <si>
    <t>Aruandlusperioodi 01/12/2015 - 30/09/2016 kulud</t>
  </si>
  <si>
    <t>Võttes aluseks toetuslepingu punkti 4.1.3, teeb Politsei- ja Piirivalveamet Siseministeeriumile tagasimakse toetuse osas summas 34 226,61 eurot ja kaasfinantseeringu osas summas 11 408,87 eurot lepingu punktis 4.4 nimetatud kontole.</t>
  </si>
  <si>
    <t xml:space="preserve">Lehel </t>
  </si>
  <si>
    <t>Seminariteenus 08.12.-11.12.2015</t>
  </si>
  <si>
    <t>Inglise keele koolitus Lääne prefektuuris 11.04.-16.05.2016</t>
  </si>
  <si>
    <t>Inglise keele koolitus Põhja prefektuuris 05.04.-17.05.2016</t>
  </si>
  <si>
    <t>Projekti aruandlusperiood: 01.02.2015-30.09.2016</t>
  </si>
  <si>
    <t>Aruandlusperioodi 01/02/2015 - 30/09/2016 kulud kokku</t>
  </si>
  <si>
    <t>Aruandlusperioodi 01/02/2015-30/09/2016 kulud kokku</t>
  </si>
  <si>
    <t>Aruandlusperioodi 01/02/2015-30/09/2015 kulud kokku</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</si>
</sst>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186"/>
      <scheme val="minor"/>
    </font>
    <font>
      <b/>
      <sz val="11"/>
      <color theme="1"/>
      <name val="Calibri"/>
      <family val="2"/>
      <charset val="186"/>
      <scheme val="minor"/>
    </font>
    <font>
      <sz val="12"/>
      <color theme="1"/>
      <name val="Times New Roman"/>
      <family val="1"/>
      <charset val="186"/>
    </font>
    <font>
      <b/>
      <sz val="12"/>
      <color theme="1"/>
      <name val="Times New Roman"/>
      <family val="1"/>
      <charset val="186"/>
    </font>
    <font>
      <b/>
      <i/>
      <sz val="12"/>
      <color theme="1"/>
      <name val="Times New Roman"/>
      <family val="1"/>
      <charset val="186"/>
    </font>
    <font>
      <i/>
      <sz val="12"/>
      <color theme="1"/>
      <name val="Times New Roman"/>
      <family val="1"/>
      <charset val="186"/>
    </font>
    <font>
      <sz val="12"/>
      <color rgb="FFFF0000"/>
      <name val="Times New Roman"/>
      <family val="1"/>
      <charset val="186"/>
    </font>
    <font>
      <b/>
      <sz val="12"/>
      <color rgb="FFFF0000"/>
      <name val="Times New Roman"/>
      <family val="1"/>
      <charset val="186"/>
    </font>
    <font>
      <u/>
      <sz val="11"/>
      <color theme="10"/>
      <name val="Calibri"/>
      <family val="2"/>
      <charset val="186"/>
      <scheme val="minor"/>
    </font>
    <font>
      <b/>
      <i/>
      <sz val="12"/>
      <name val="Times New Roman"/>
      <family val="1"/>
      <charset val="186"/>
    </font>
    <font>
      <i/>
      <sz val="11"/>
      <color theme="1"/>
      <name val="Calibri"/>
      <family val="2"/>
      <charset val="186"/>
      <scheme val="minor"/>
    </font>
    <font>
      <sz val="10"/>
      <color theme="1"/>
      <name val="Times New Roman"/>
      <family val="1"/>
      <charset val="186"/>
    </font>
    <font>
      <sz val="8"/>
      <name val="Arial"/>
      <family val="2"/>
      <charset val="186"/>
    </font>
    <font>
      <sz val="9"/>
      <color theme="1"/>
      <name val="Times New Roman"/>
      <family val="1"/>
      <charset val="186"/>
    </font>
    <font>
      <b/>
      <sz val="10"/>
      <color theme="1"/>
      <name val="Times New Roman"/>
      <family val="1"/>
      <charset val="186"/>
    </font>
    <font>
      <sz val="10"/>
      <name val="Arial"/>
      <family val="2"/>
      <charset val="186"/>
    </font>
    <font>
      <sz val="10"/>
      <name val="Times New Roman"/>
      <family val="1"/>
    </font>
    <font>
      <sz val="10"/>
      <color theme="1"/>
      <name val="Arial"/>
      <family val="2"/>
      <charset val="186"/>
    </font>
  </fonts>
  <fills count="8">
    <fill>
      <patternFill patternType="none"/>
    </fill>
    <fill>
      <patternFill patternType="gray125"/>
    </fill>
    <fill>
      <patternFill patternType="solid">
        <fgColor theme="6" tint="0.39997558519241921"/>
        <bgColor indexed="64"/>
      </patternFill>
    </fill>
    <fill>
      <patternFill patternType="solid">
        <fgColor rgb="FFFFC000"/>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rgb="FFFFFF00"/>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222">
    <xf numFmtId="0" fontId="0" fillId="0" borderId="0" xfId="0"/>
    <xf numFmtId="0" fontId="2" fillId="0" borderId="0" xfId="0" applyFont="1"/>
    <xf numFmtId="0" fontId="2" fillId="0" borderId="1" xfId="0" applyFont="1" applyBorder="1" applyAlignment="1">
      <alignment wrapText="1"/>
    </xf>
    <xf numFmtId="0" fontId="3" fillId="0" borderId="0" xfId="0" applyFont="1"/>
    <xf numFmtId="0" fontId="3" fillId="2" borderId="1" xfId="0" applyFont="1" applyFill="1" applyBorder="1"/>
    <xf numFmtId="0" fontId="3" fillId="2" borderId="1" xfId="0" applyFont="1" applyFill="1" applyBorder="1" applyAlignment="1">
      <alignment wrapText="1"/>
    </xf>
    <xf numFmtId="0" fontId="6" fillId="0" borderId="0" xfId="0" applyFont="1"/>
    <xf numFmtId="0" fontId="7" fillId="0" borderId="0" xfId="0" applyFont="1"/>
    <xf numFmtId="0" fontId="4" fillId="0" borderId="0" xfId="0" applyFont="1"/>
    <xf numFmtId="0" fontId="3" fillId="3" borderId="1" xfId="0" applyFont="1" applyFill="1" applyBorder="1"/>
    <xf numFmtId="0" fontId="3" fillId="3" borderId="1" xfId="0" applyFont="1" applyFill="1" applyBorder="1" applyAlignment="1">
      <alignment wrapText="1"/>
    </xf>
    <xf numFmtId="0" fontId="3" fillId="4" borderId="1" xfId="0" applyFont="1" applyFill="1" applyBorder="1"/>
    <xf numFmtId="0" fontId="2" fillId="0" borderId="0" xfId="0" applyFont="1"/>
    <xf numFmtId="0" fontId="0" fillId="0" borderId="0" xfId="0"/>
    <xf numFmtId="0" fontId="9" fillId="0" borderId="0" xfId="1" applyFont="1"/>
    <xf numFmtId="0" fontId="3" fillId="2" borderId="1" xfId="0" applyFont="1" applyFill="1" applyBorder="1"/>
    <xf numFmtId="0" fontId="4" fillId="0" borderId="0" xfId="0" applyFont="1"/>
    <xf numFmtId="0" fontId="2" fillId="0" borderId="0" xfId="0" applyFont="1"/>
    <xf numFmtId="0" fontId="3" fillId="2" borderId="2" xfId="0" applyFont="1" applyFill="1" applyBorder="1" applyAlignment="1">
      <alignment wrapText="1"/>
    </xf>
    <xf numFmtId="0" fontId="2" fillId="0" borderId="0" xfId="0" applyFont="1" applyProtection="1">
      <protection locked="0"/>
    </xf>
    <xf numFmtId="0" fontId="0" fillId="0" borderId="0" xfId="0" applyProtection="1">
      <protection locked="0"/>
    </xf>
    <xf numFmtId="0" fontId="3" fillId="2" borderId="1" xfId="0" applyFont="1" applyFill="1" applyBorder="1" applyProtection="1">
      <protection locked="0"/>
    </xf>
    <xf numFmtId="4" fontId="2" fillId="3" borderId="1" xfId="0" applyNumberFormat="1" applyFont="1" applyFill="1" applyBorder="1" applyProtection="1">
      <protection locked="0"/>
    </xf>
    <xf numFmtId="0" fontId="2" fillId="0" borderId="1" xfId="0" applyFont="1" applyBorder="1" applyProtection="1">
      <protection locked="0" hidden="1"/>
    </xf>
    <xf numFmtId="14" fontId="2" fillId="0" borderId="1" xfId="0" applyNumberFormat="1" applyFont="1" applyBorder="1" applyProtection="1">
      <protection locked="0" hidden="1"/>
    </xf>
    <xf numFmtId="0" fontId="2" fillId="0" borderId="0" xfId="0" applyFont="1" applyProtection="1">
      <protection locked="0" hidden="1"/>
    </xf>
    <xf numFmtId="0" fontId="3" fillId="2" borderId="5" xfId="0" applyFont="1" applyFill="1" applyBorder="1" applyAlignment="1">
      <alignment vertical="center" wrapText="1"/>
    </xf>
    <xf numFmtId="0" fontId="7" fillId="0" borderId="0" xfId="0" applyFont="1" applyFill="1"/>
    <xf numFmtId="0" fontId="0" fillId="0" borderId="1" xfId="0" applyBorder="1" applyAlignment="1" applyProtection="1">
      <protection locked="0" hidden="1"/>
    </xf>
    <xf numFmtId="0" fontId="6" fillId="0" borderId="0" xfId="0" applyFont="1" applyProtection="1">
      <protection locked="0" hidden="1"/>
    </xf>
    <xf numFmtId="0" fontId="2" fillId="0" borderId="0" xfId="0" applyFont="1" applyProtection="1">
      <protection hidden="1"/>
    </xf>
    <xf numFmtId="0" fontId="2" fillId="2" borderId="1" xfId="0" applyFont="1" applyFill="1" applyBorder="1" applyProtection="1">
      <protection hidden="1"/>
    </xf>
    <xf numFmtId="0" fontId="3" fillId="2" borderId="1" xfId="0" applyFont="1" applyFill="1" applyBorder="1" applyProtection="1">
      <protection hidden="1"/>
    </xf>
    <xf numFmtId="0" fontId="3" fillId="2" borderId="1" xfId="0" applyFont="1" applyFill="1" applyBorder="1" applyAlignment="1" applyProtection="1">
      <alignment wrapText="1"/>
      <protection hidden="1"/>
    </xf>
    <xf numFmtId="0" fontId="3" fillId="2" borderId="1" xfId="0" applyFont="1" applyFill="1" applyBorder="1" applyAlignment="1" applyProtection="1">
      <alignment vertical="top" wrapText="1"/>
      <protection hidden="1"/>
    </xf>
    <xf numFmtId="0" fontId="3" fillId="0" borderId="1" xfId="0" applyFont="1" applyBorder="1" applyProtection="1">
      <protection hidden="1"/>
    </xf>
    <xf numFmtId="0" fontId="2" fillId="0" borderId="1" xfId="0" applyFont="1" applyBorder="1" applyProtection="1">
      <protection hidden="1"/>
    </xf>
    <xf numFmtId="2" fontId="2" fillId="0" borderId="1" xfId="0" applyNumberFormat="1" applyFont="1" applyBorder="1" applyProtection="1">
      <protection hidden="1"/>
    </xf>
    <xf numFmtId="2" fontId="2" fillId="3" borderId="1" xfId="0" applyNumberFormat="1" applyFont="1" applyFill="1" applyBorder="1" applyProtection="1">
      <protection hidden="1"/>
    </xf>
    <xf numFmtId="0" fontId="4" fillId="0" borderId="0" xfId="0" applyFont="1" applyProtection="1">
      <protection hidden="1"/>
    </xf>
    <xf numFmtId="0" fontId="3" fillId="0" borderId="0" xfId="0" applyFont="1" applyProtection="1">
      <protection hidden="1"/>
    </xf>
    <xf numFmtId="0" fontId="0" fillId="0" borderId="0" xfId="0" applyProtection="1">
      <protection hidden="1"/>
    </xf>
    <xf numFmtId="4" fontId="2" fillId="3" borderId="1" xfId="0" applyNumberFormat="1" applyFont="1" applyFill="1" applyBorder="1" applyProtection="1">
      <protection hidden="1"/>
    </xf>
    <xf numFmtId="0" fontId="3" fillId="2" borderId="1" xfId="0" applyFont="1" applyFill="1" applyBorder="1" applyAlignment="1" applyProtection="1">
      <alignment horizontal="center"/>
      <protection hidden="1"/>
    </xf>
    <xf numFmtId="0" fontId="3" fillId="0" borderId="0" xfId="0" applyFont="1" applyFill="1" applyBorder="1" applyAlignment="1" applyProtection="1">
      <alignment horizontal="center"/>
      <protection hidden="1"/>
    </xf>
    <xf numFmtId="0" fontId="2" fillId="0" borderId="0" xfId="0" applyFont="1" applyFill="1" applyBorder="1" applyProtection="1">
      <protection hidden="1"/>
    </xf>
    <xf numFmtId="0" fontId="3" fillId="0" borderId="0" xfId="0" applyFont="1" applyFill="1" applyBorder="1" applyProtection="1">
      <protection hidden="1"/>
    </xf>
    <xf numFmtId="0" fontId="2" fillId="3" borderId="1" xfId="0" applyFont="1" applyFill="1" applyBorder="1" applyProtection="1">
      <protection hidden="1"/>
    </xf>
    <xf numFmtId="0" fontId="9" fillId="0" borderId="0" xfId="1" applyFont="1" applyProtection="1">
      <protection hidden="1"/>
    </xf>
    <xf numFmtId="0" fontId="1" fillId="0" borderId="0" xfId="0" applyFont="1"/>
    <xf numFmtId="9" fontId="3" fillId="2" borderId="1" xfId="0" applyNumberFormat="1" applyFont="1" applyFill="1" applyBorder="1" applyAlignment="1" applyProtection="1">
      <alignment horizontal="center"/>
      <protection hidden="1"/>
    </xf>
    <xf numFmtId="9" fontId="3" fillId="2" borderId="1" xfId="0" applyNumberFormat="1" applyFont="1" applyFill="1" applyBorder="1" applyAlignment="1" applyProtection="1">
      <alignment wrapText="1"/>
      <protection hidden="1"/>
    </xf>
    <xf numFmtId="9" fontId="3" fillId="2" borderId="1" xfId="0" applyNumberFormat="1" applyFont="1" applyFill="1" applyBorder="1" applyAlignment="1" applyProtection="1">
      <alignment horizontal="center" vertical="center"/>
      <protection hidden="1"/>
    </xf>
    <xf numFmtId="0" fontId="3" fillId="2" borderId="1" xfId="0" applyFont="1" applyFill="1" applyBorder="1" applyAlignment="1">
      <alignment horizontal="center" vertical="center" wrapText="1"/>
    </xf>
    <xf numFmtId="0" fontId="3" fillId="2" borderId="1" xfId="0" applyFont="1" applyFill="1" applyBorder="1" applyAlignment="1" applyProtection="1">
      <alignment horizontal="center" vertical="center"/>
    </xf>
    <xf numFmtId="0" fontId="3" fillId="3" borderId="1" xfId="0" applyFont="1" applyFill="1" applyBorder="1" applyAlignment="1">
      <alignment horizontal="center"/>
    </xf>
    <xf numFmtId="0" fontId="2" fillId="0" borderId="1" xfId="0" applyFont="1" applyBorder="1" applyAlignment="1" applyProtection="1">
      <alignment horizontal="center" vertical="center"/>
      <protection locked="0" hidden="1"/>
    </xf>
    <xf numFmtId="4" fontId="2" fillId="0" borderId="1" xfId="0" applyNumberFormat="1" applyFont="1" applyBorder="1" applyProtection="1">
      <protection hidden="1"/>
    </xf>
    <xf numFmtId="4" fontId="2" fillId="6" borderId="1" xfId="0" applyNumberFormat="1" applyFont="1" applyFill="1" applyBorder="1" applyProtection="1">
      <protection locked="0" hidden="1"/>
    </xf>
    <xf numFmtId="4" fontId="3" fillId="5" borderId="1" xfId="0" applyNumberFormat="1" applyFont="1" applyFill="1" applyBorder="1" applyProtection="1">
      <protection hidden="1"/>
    </xf>
    <xf numFmtId="4" fontId="3" fillId="2" borderId="1" xfId="0" applyNumberFormat="1" applyFont="1" applyFill="1" applyBorder="1" applyProtection="1">
      <protection hidden="1"/>
    </xf>
    <xf numFmtId="4" fontId="2" fillId="0" borderId="1" xfId="0" applyNumberFormat="1" applyFont="1" applyBorder="1" applyProtection="1">
      <protection locked="0" hidden="1"/>
    </xf>
    <xf numFmtId="4" fontId="2" fillId="2" borderId="1" xfId="0" applyNumberFormat="1" applyFont="1" applyFill="1" applyBorder="1" applyProtection="1">
      <protection hidden="1"/>
    </xf>
    <xf numFmtId="4" fontId="2" fillId="3" borderId="1" xfId="0" applyNumberFormat="1" applyFont="1" applyFill="1" applyBorder="1" applyProtection="1">
      <protection locked="0" hidden="1"/>
    </xf>
    <xf numFmtId="4" fontId="2" fillId="6" borderId="1" xfId="0" applyNumberFormat="1" applyFont="1" applyFill="1" applyBorder="1" applyProtection="1">
      <protection hidden="1"/>
    </xf>
    <xf numFmtId="4" fontId="3" fillId="3" borderId="1" xfId="0" applyNumberFormat="1" applyFont="1" applyFill="1" applyBorder="1"/>
    <xf numFmtId="4" fontId="3" fillId="4" borderId="1" xfId="0" applyNumberFormat="1" applyFont="1" applyFill="1" applyBorder="1"/>
    <xf numFmtId="4" fontId="3" fillId="4" borderId="1" xfId="0" applyNumberFormat="1" applyFont="1" applyFill="1" applyBorder="1" applyProtection="1">
      <protection locked="0" hidden="1"/>
    </xf>
    <xf numFmtId="4" fontId="2" fillId="0" borderId="0" xfId="0" applyNumberFormat="1" applyFont="1"/>
    <xf numFmtId="4" fontId="2" fillId="0" borderId="1" xfId="0" applyNumberFormat="1" applyFont="1" applyBorder="1" applyProtection="1"/>
    <xf numFmtId="4" fontId="2" fillId="0" borderId="1" xfId="0" applyNumberFormat="1" applyFont="1" applyBorder="1"/>
    <xf numFmtId="4" fontId="3" fillId="3" borderId="1" xfId="0" applyNumberFormat="1" applyFont="1" applyFill="1" applyBorder="1" applyProtection="1"/>
    <xf numFmtId="4" fontId="3" fillId="2" borderId="1" xfId="0" applyNumberFormat="1" applyFont="1" applyFill="1" applyBorder="1"/>
    <xf numFmtId="0" fontId="3" fillId="2" borderId="1" xfId="0" applyFont="1" applyFill="1" applyBorder="1" applyProtection="1">
      <protection locked="0" hidden="1"/>
    </xf>
    <xf numFmtId="0" fontId="10" fillId="0" borderId="0" xfId="0" applyFont="1"/>
    <xf numFmtId="4" fontId="2" fillId="0" borderId="0" xfId="0" applyNumberFormat="1" applyFont="1" applyFill="1" applyBorder="1" applyProtection="1">
      <protection hidden="1"/>
    </xf>
    <xf numFmtId="0" fontId="3" fillId="0" borderId="0" xfId="0" applyFont="1" applyFill="1" applyBorder="1"/>
    <xf numFmtId="4" fontId="3" fillId="0" borderId="0" xfId="0" applyNumberFormat="1" applyFont="1" applyFill="1" applyBorder="1" applyProtection="1"/>
    <xf numFmtId="4" fontId="3" fillId="0" borderId="0" xfId="0" applyNumberFormat="1" applyFont="1" applyFill="1" applyBorder="1"/>
    <xf numFmtId="0" fontId="0" fillId="2" borderId="3" xfId="0" applyFill="1" applyBorder="1" applyAlignment="1" applyProtection="1">
      <protection hidden="1"/>
    </xf>
    <xf numFmtId="0" fontId="0" fillId="3" borderId="3" xfId="0" applyFont="1" applyFill="1" applyBorder="1" applyAlignment="1" applyProtection="1">
      <protection locked="0" hidden="1"/>
    </xf>
    <xf numFmtId="0" fontId="3" fillId="2" borderId="4" xfId="0" applyFont="1" applyFill="1" applyBorder="1" applyAlignment="1" applyProtection="1">
      <alignment horizontal="center"/>
      <protection hidden="1"/>
    </xf>
    <xf numFmtId="0" fontId="3" fillId="2" borderId="5" xfId="0" applyFont="1" applyFill="1" applyBorder="1" applyAlignment="1">
      <alignment horizontal="center" vertical="center" wrapText="1"/>
    </xf>
    <xf numFmtId="0" fontId="9" fillId="0" borderId="10" xfId="1" applyFont="1" applyBorder="1" applyAlignment="1" applyProtection="1">
      <protection hidden="1"/>
    </xf>
    <xf numFmtId="0" fontId="2" fillId="0" borderId="1" xfId="0" applyFont="1" applyBorder="1" applyAlignment="1" applyProtection="1">
      <alignment wrapText="1"/>
      <protection hidden="1"/>
    </xf>
    <xf numFmtId="0" fontId="2" fillId="0" borderId="1" xfId="0" applyFont="1" applyBorder="1" applyAlignment="1" applyProtection="1">
      <alignment horizontal="left" wrapText="1"/>
      <protection hidden="1"/>
    </xf>
    <xf numFmtId="4" fontId="2" fillId="0" borderId="4" xfId="0" applyNumberFormat="1" applyFont="1" applyBorder="1" applyProtection="1">
      <protection hidden="1"/>
    </xf>
    <xf numFmtId="0" fontId="3" fillId="3" borderId="10" xfId="0" applyFont="1" applyFill="1" applyBorder="1" applyAlignment="1" applyProtection="1">
      <protection hidden="1"/>
    </xf>
    <xf numFmtId="0" fontId="3" fillId="2" borderId="4" xfId="0" applyFont="1" applyFill="1" applyBorder="1" applyProtection="1">
      <protection hidden="1"/>
    </xf>
    <xf numFmtId="0" fontId="2" fillId="0" borderId="6" xfId="0" applyFont="1" applyBorder="1" applyProtection="1">
      <protection hidden="1"/>
    </xf>
    <xf numFmtId="4" fontId="2" fillId="2" borderId="4" xfId="0" applyNumberFormat="1" applyFont="1" applyFill="1" applyBorder="1" applyProtection="1">
      <protection hidden="1"/>
    </xf>
    <xf numFmtId="4" fontId="2" fillId="0" borderId="4" xfId="0" applyNumberFormat="1" applyFont="1" applyBorder="1" applyProtection="1">
      <protection locked="0" hidden="1"/>
    </xf>
    <xf numFmtId="4" fontId="2" fillId="2" borderId="4" xfId="0" applyNumberFormat="1" applyFont="1" applyFill="1" applyBorder="1" applyProtection="1">
      <protection locked="0" hidden="1"/>
    </xf>
    <xf numFmtId="0" fontId="3" fillId="2" borderId="1" xfId="0" applyFont="1" applyFill="1" applyBorder="1" applyAlignment="1" applyProtection="1">
      <protection hidden="1"/>
    </xf>
    <xf numFmtId="0" fontId="0" fillId="2" borderId="1" xfId="0" applyFont="1" applyFill="1" applyBorder="1" applyAlignment="1" applyProtection="1">
      <protection hidden="1"/>
    </xf>
    <xf numFmtId="0" fontId="0" fillId="3" borderId="10" xfId="0" applyFont="1" applyFill="1" applyBorder="1" applyAlignment="1" applyProtection="1">
      <protection hidden="1"/>
    </xf>
    <xf numFmtId="0" fontId="0" fillId="2" borderId="1" xfId="0" applyFill="1" applyBorder="1" applyAlignment="1" applyProtection="1">
      <protection hidden="1"/>
    </xf>
    <xf numFmtId="0" fontId="1" fillId="2" borderId="1" xfId="0" applyFont="1" applyFill="1" applyBorder="1" applyAlignment="1" applyProtection="1">
      <protection hidden="1"/>
    </xf>
    <xf numFmtId="0" fontId="3" fillId="2" borderId="1" xfId="0" applyFont="1" applyFill="1" applyBorder="1" applyAlignment="1" applyProtection="1">
      <alignment horizontal="center" wrapText="1"/>
      <protection hidden="1"/>
    </xf>
    <xf numFmtId="0" fontId="3" fillId="2" borderId="5" xfId="0" applyFont="1" applyFill="1" applyBorder="1" applyAlignment="1">
      <alignment horizontal="center" vertical="center"/>
    </xf>
    <xf numFmtId="0" fontId="3" fillId="3" borderId="7" xfId="0" applyFont="1" applyFill="1" applyBorder="1" applyAlignment="1">
      <alignment wrapText="1"/>
    </xf>
    <xf numFmtId="0" fontId="3" fillId="3" borderId="1" xfId="0" applyFont="1" applyFill="1" applyBorder="1" applyAlignment="1" applyProtection="1">
      <alignment wrapText="1"/>
      <protection hidden="1"/>
    </xf>
    <xf numFmtId="0" fontId="3" fillId="2" borderId="1" xfId="0" applyFont="1" applyFill="1" applyBorder="1" applyAlignment="1" applyProtection="1">
      <alignment wrapText="1"/>
      <protection locked="0" hidden="1"/>
    </xf>
    <xf numFmtId="0" fontId="3" fillId="2" borderId="2" xfId="0" applyFont="1" applyFill="1" applyBorder="1" applyAlignment="1"/>
    <xf numFmtId="0" fontId="3" fillId="2" borderId="3" xfId="0" applyFont="1" applyFill="1" applyBorder="1" applyAlignment="1"/>
    <xf numFmtId="0" fontId="3" fillId="2" borderId="4" xfId="0" applyFont="1" applyFill="1" applyBorder="1" applyAlignment="1"/>
    <xf numFmtId="0" fontId="2" fillId="0" borderId="0" xfId="0" applyFont="1" applyAlignment="1" applyProtection="1">
      <alignment horizontal="left"/>
      <protection hidden="1"/>
    </xf>
    <xf numFmtId="0" fontId="2" fillId="0" borderId="1" xfId="0" applyFont="1" applyBorder="1" applyProtection="1">
      <protection locked="0" hidden="1"/>
    </xf>
    <xf numFmtId="0" fontId="2" fillId="0" borderId="1" xfId="0" applyFont="1" applyBorder="1" applyProtection="1">
      <protection locked="0" hidden="1"/>
    </xf>
    <xf numFmtId="0" fontId="2" fillId="0" borderId="0" xfId="0" applyFont="1" applyProtection="1">
      <protection locked="0" hidden="1"/>
    </xf>
    <xf numFmtId="0" fontId="2" fillId="0" borderId="1" xfId="0" applyFont="1" applyBorder="1" applyAlignment="1" applyProtection="1">
      <alignment wrapText="1"/>
      <protection locked="0" hidden="1"/>
    </xf>
    <xf numFmtId="9" fontId="2" fillId="0" borderId="1" xfId="0" applyNumberFormat="1" applyFont="1" applyBorder="1" applyProtection="1">
      <protection locked="0" hidden="1"/>
    </xf>
    <xf numFmtId="10" fontId="2" fillId="0" borderId="1" xfId="0" applyNumberFormat="1" applyFont="1" applyBorder="1" applyProtection="1">
      <protection locked="0" hidden="1"/>
    </xf>
    <xf numFmtId="0" fontId="2" fillId="0" borderId="1" xfId="0" applyFont="1" applyBorder="1" applyProtection="1">
      <protection locked="0" hidden="1"/>
    </xf>
    <xf numFmtId="0" fontId="2" fillId="0" borderId="0" xfId="0" applyFont="1" applyProtection="1">
      <protection hidden="1"/>
    </xf>
    <xf numFmtId="0" fontId="3" fillId="2" borderId="2" xfId="0" applyFont="1" applyFill="1" applyBorder="1" applyAlignment="1" applyProtection="1">
      <protection hidden="1"/>
    </xf>
    <xf numFmtId="0" fontId="0" fillId="2" borderId="3" xfId="0" applyFill="1" applyBorder="1" applyAlignment="1" applyProtection="1">
      <protection hidden="1"/>
    </xf>
    <xf numFmtId="0" fontId="3" fillId="3" borderId="2" xfId="0" applyFont="1" applyFill="1" applyBorder="1" applyAlignment="1" applyProtection="1">
      <protection locked="0" hidden="1"/>
    </xf>
    <xf numFmtId="0" fontId="0" fillId="3" borderId="3" xfId="0" applyFont="1" applyFill="1" applyBorder="1" applyAlignment="1" applyProtection="1">
      <protection locked="0" hidden="1"/>
    </xf>
    <xf numFmtId="0" fontId="3" fillId="3" borderId="14" xfId="0" applyFont="1" applyFill="1" applyBorder="1" applyAlignment="1" applyProtection="1">
      <protection hidden="1"/>
    </xf>
    <xf numFmtId="0" fontId="0" fillId="3" borderId="10" xfId="0" applyFont="1" applyFill="1" applyBorder="1" applyAlignment="1" applyProtection="1">
      <protection hidden="1"/>
    </xf>
    <xf numFmtId="0" fontId="2" fillId="0" borderId="0" xfId="0" applyFont="1" applyProtection="1">
      <protection locked="0" hidden="1"/>
    </xf>
    <xf numFmtId="0" fontId="2" fillId="0" borderId="1" xfId="0" applyFont="1" applyBorder="1" applyProtection="1">
      <protection locked="0" hidden="1"/>
    </xf>
    <xf numFmtId="0" fontId="2" fillId="0" borderId="1" xfId="0" applyFont="1" applyBorder="1" applyAlignment="1" applyProtection="1">
      <alignment wrapText="1"/>
      <protection locked="0" hidden="1"/>
    </xf>
    <xf numFmtId="0" fontId="2" fillId="0" borderId="0" xfId="0" applyFont="1" applyAlignment="1">
      <alignment wrapText="1"/>
    </xf>
    <xf numFmtId="0" fontId="2" fillId="0" borderId="0" xfId="0" applyFont="1" applyAlignment="1" applyProtection="1">
      <alignment wrapText="1"/>
      <protection locked="0" hidden="1"/>
    </xf>
    <xf numFmtId="0" fontId="2" fillId="0" borderId="0" xfId="0" applyFont="1" applyBorder="1" applyAlignment="1" applyProtection="1">
      <alignment wrapText="1"/>
      <protection locked="0" hidden="1"/>
    </xf>
    <xf numFmtId="0" fontId="2" fillId="0" borderId="0" xfId="0" applyFont="1" applyBorder="1" applyProtection="1">
      <protection locked="0" hidden="1"/>
    </xf>
    <xf numFmtId="0" fontId="2" fillId="0" borderId="0" xfId="0" applyFont="1" applyBorder="1" applyProtection="1">
      <protection locked="0"/>
    </xf>
    <xf numFmtId="49" fontId="2" fillId="0" borderId="1" xfId="0" applyNumberFormat="1" applyFont="1" applyBorder="1" applyProtection="1">
      <protection hidden="1"/>
    </xf>
    <xf numFmtId="0" fontId="11" fillId="0" borderId="0" xfId="0" applyFont="1" applyProtection="1">
      <protection locked="0"/>
    </xf>
    <xf numFmtId="0" fontId="11" fillId="0" borderId="0" xfId="0" applyFont="1" applyProtection="1">
      <protection hidden="1"/>
    </xf>
    <xf numFmtId="0" fontId="13" fillId="0" borderId="1" xfId="0" applyFont="1" applyBorder="1" applyProtection="1">
      <protection locked="0" hidden="1"/>
    </xf>
    <xf numFmtId="14" fontId="12" fillId="0" borderId="1" xfId="0" applyNumberFormat="1" applyFont="1" applyBorder="1" applyAlignment="1">
      <alignment horizontal="left"/>
    </xf>
    <xf numFmtId="1" fontId="12" fillId="0" borderId="1" xfId="0" applyNumberFormat="1" applyFont="1" applyBorder="1" applyAlignment="1">
      <alignment horizontal="right" wrapText="1"/>
    </xf>
    <xf numFmtId="14" fontId="12" fillId="0" borderId="1" xfId="0" applyNumberFormat="1" applyFont="1" applyBorder="1" applyAlignment="1">
      <alignment horizontal="right"/>
    </xf>
    <xf numFmtId="0" fontId="11" fillId="0" borderId="5" xfId="0" applyFont="1" applyBorder="1" applyProtection="1">
      <protection locked="0" hidden="1"/>
    </xf>
    <xf numFmtId="0" fontId="11" fillId="0" borderId="1" xfId="0" applyFont="1" applyBorder="1" applyProtection="1">
      <protection locked="0" hidden="1"/>
    </xf>
    <xf numFmtId="14" fontId="11" fillId="0" borderId="1" xfId="0" applyNumberFormat="1" applyFont="1" applyBorder="1" applyProtection="1">
      <protection locked="0" hidden="1"/>
    </xf>
    <xf numFmtId="0" fontId="11" fillId="0" borderId="1" xfId="0" applyFont="1" applyBorder="1" applyAlignment="1" applyProtection="1">
      <alignment horizontal="right" wrapText="1"/>
      <protection locked="0" hidden="1"/>
    </xf>
    <xf numFmtId="4" fontId="11" fillId="0" borderId="1" xfId="0" applyNumberFormat="1" applyFont="1" applyBorder="1" applyProtection="1">
      <protection locked="0" hidden="1"/>
    </xf>
    <xf numFmtId="0" fontId="11" fillId="0" borderId="11" xfId="0" applyFont="1" applyBorder="1" applyProtection="1">
      <protection locked="0" hidden="1"/>
    </xf>
    <xf numFmtId="0" fontId="11" fillId="0" borderId="6" xfId="0" applyFont="1" applyBorder="1" applyProtection="1">
      <protection locked="0" hidden="1"/>
    </xf>
    <xf numFmtId="4" fontId="14" fillId="2" borderId="5" xfId="0" applyNumberFormat="1" applyFont="1" applyFill="1" applyBorder="1"/>
    <xf numFmtId="4" fontId="3" fillId="2" borderId="6" xfId="0" applyNumberFormat="1" applyFont="1" applyFill="1" applyBorder="1"/>
    <xf numFmtId="1" fontId="15" fillId="0" borderId="1" xfId="0" applyNumberFormat="1" applyFont="1" applyBorder="1" applyAlignment="1">
      <alignment horizontal="left" wrapText="1"/>
    </xf>
    <xf numFmtId="0" fontId="15" fillId="0" borderId="1" xfId="0" applyFont="1" applyBorder="1" applyAlignment="1">
      <alignment horizontal="right" wrapText="1"/>
    </xf>
    <xf numFmtId="4" fontId="16" fillId="0" borderId="1" xfId="0" applyNumberFormat="1" applyFont="1" applyBorder="1" applyAlignment="1">
      <alignment horizontal="right" wrapText="1"/>
    </xf>
    <xf numFmtId="4" fontId="16" fillId="7" borderId="1" xfId="0" applyNumberFormat="1" applyFont="1" applyFill="1" applyBorder="1" applyAlignment="1">
      <alignment horizontal="right" wrapText="1"/>
    </xf>
    <xf numFmtId="0" fontId="17" fillId="0" borderId="1" xfId="0" applyFont="1" applyBorder="1" applyProtection="1">
      <protection locked="0" hidden="1"/>
    </xf>
    <xf numFmtId="14" fontId="17" fillId="0" borderId="1" xfId="0" applyNumberFormat="1" applyFont="1" applyBorder="1" applyProtection="1">
      <protection locked="0" hidden="1"/>
    </xf>
    <xf numFmtId="0" fontId="17" fillId="0" borderId="1" xfId="0" applyFont="1" applyBorder="1" applyAlignment="1" applyProtection="1">
      <alignment horizontal="left" wrapText="1"/>
      <protection locked="0" hidden="1"/>
    </xf>
    <xf numFmtId="4" fontId="17" fillId="0" borderId="1" xfId="0" applyNumberFormat="1" applyFont="1" applyBorder="1" applyProtection="1">
      <protection locked="0" hidden="1"/>
    </xf>
    <xf numFmtId="14" fontId="15" fillId="0" borderId="1" xfId="0" applyNumberFormat="1" applyFont="1" applyBorder="1" applyAlignment="1">
      <alignment horizontal="left"/>
    </xf>
    <xf numFmtId="0" fontId="17" fillId="0" borderId="1" xfId="0" applyFont="1" applyBorder="1" applyAlignment="1" applyProtection="1">
      <alignment horizontal="left"/>
      <protection locked="0" hidden="1"/>
    </xf>
    <xf numFmtId="0" fontId="15" fillId="0" borderId="1" xfId="0" applyFont="1" applyBorder="1" applyAlignment="1">
      <alignment horizontal="left" wrapText="1"/>
    </xf>
    <xf numFmtId="49" fontId="15" fillId="0" borderId="1" xfId="0" applyNumberFormat="1" applyFont="1" applyBorder="1" applyAlignment="1">
      <alignment horizontal="right"/>
    </xf>
    <xf numFmtId="14" fontId="15" fillId="0" borderId="1" xfId="0" applyNumberFormat="1" applyFont="1" applyBorder="1" applyAlignment="1">
      <alignment horizontal="right"/>
    </xf>
    <xf numFmtId="14" fontId="15" fillId="0" borderId="1" xfId="0" applyNumberFormat="1" applyFont="1" applyBorder="1" applyAlignment="1">
      <alignment horizontal="left" wrapText="1"/>
    </xf>
    <xf numFmtId="14" fontId="15" fillId="0" borderId="1" xfId="0" applyNumberFormat="1" applyFont="1" applyBorder="1" applyAlignment="1"/>
    <xf numFmtId="14" fontId="15" fillId="0" borderId="1" xfId="0" applyNumberFormat="1" applyFont="1" applyBorder="1" applyAlignment="1">
      <alignment horizontal="left" vertical="center" wrapText="1"/>
    </xf>
    <xf numFmtId="4" fontId="15" fillId="0" borderId="1" xfId="0" applyNumberFormat="1" applyFont="1" applyBorder="1" applyAlignment="1">
      <alignment wrapText="1"/>
    </xf>
    <xf numFmtId="4" fontId="15" fillId="0" borderId="1" xfId="0" applyNumberFormat="1" applyFont="1" applyBorder="1" applyAlignment="1">
      <alignment horizontal="right" wrapText="1"/>
    </xf>
    <xf numFmtId="0" fontId="15" fillId="0" borderId="1" xfId="0" applyFont="1" applyBorder="1" applyAlignment="1">
      <alignment horizontal="left" vertical="top" wrapText="1"/>
    </xf>
    <xf numFmtId="49" fontId="15" fillId="0" borderId="1" xfId="0" applyNumberFormat="1" applyFont="1" applyBorder="1" applyAlignment="1">
      <alignment horizontal="left" wrapText="1"/>
    </xf>
    <xf numFmtId="0" fontId="17" fillId="0" borderId="1" xfId="0" applyFont="1" applyBorder="1" applyAlignment="1">
      <alignment horizontal="left" wrapText="1"/>
    </xf>
    <xf numFmtId="0" fontId="4" fillId="0" borderId="0" xfId="0" applyFont="1" applyBorder="1" applyAlignment="1" applyProtection="1">
      <alignment horizontal="left"/>
      <protection hidden="1"/>
    </xf>
    <xf numFmtId="0" fontId="4" fillId="0" borderId="0" xfId="0" applyFont="1" applyAlignment="1" applyProtection="1">
      <alignment horizontal="left"/>
      <protection hidden="1"/>
    </xf>
    <xf numFmtId="0" fontId="9" fillId="0" borderId="10" xfId="1" applyFont="1" applyBorder="1" applyAlignment="1" applyProtection="1">
      <alignment horizontal="left"/>
      <protection hidden="1"/>
    </xf>
    <xf numFmtId="0" fontId="3" fillId="2" borderId="2" xfId="0" applyFont="1" applyFill="1" applyBorder="1" applyAlignment="1" applyProtection="1">
      <protection hidden="1"/>
    </xf>
    <xf numFmtId="0" fontId="1" fillId="2" borderId="4" xfId="0" applyFont="1" applyFill="1" applyBorder="1" applyAlignment="1" applyProtection="1">
      <protection hidden="1"/>
    </xf>
    <xf numFmtId="0" fontId="3" fillId="5" borderId="2" xfId="0" applyFont="1" applyFill="1" applyBorder="1" applyAlignment="1" applyProtection="1">
      <protection hidden="1"/>
    </xf>
    <xf numFmtId="0" fontId="1" fillId="5" borderId="4" xfId="0" applyFont="1" applyFill="1" applyBorder="1" applyAlignment="1" applyProtection="1">
      <protection hidden="1"/>
    </xf>
    <xf numFmtId="0" fontId="2" fillId="0" borderId="2" xfId="0" applyFont="1" applyBorder="1" applyAlignment="1" applyProtection="1">
      <alignment horizontal="left"/>
      <protection hidden="1"/>
    </xf>
    <xf numFmtId="0" fontId="2" fillId="0" borderId="4" xfId="0" applyFont="1" applyBorder="1" applyAlignment="1" applyProtection="1">
      <alignment horizontal="left"/>
      <protection hidden="1"/>
    </xf>
    <xf numFmtId="0" fontId="2" fillId="0" borderId="2" xfId="0" applyFont="1" applyBorder="1" applyAlignment="1" applyProtection="1">
      <alignment horizontal="left" wrapText="1"/>
      <protection hidden="1"/>
    </xf>
    <xf numFmtId="0" fontId="2" fillId="0" borderId="4" xfId="0" applyFont="1" applyBorder="1" applyAlignment="1" applyProtection="1">
      <alignment horizontal="left" wrapText="1"/>
      <protection hidden="1"/>
    </xf>
    <xf numFmtId="0" fontId="1" fillId="0" borderId="0" xfId="0" applyFont="1" applyAlignment="1">
      <alignment horizontal="left" wrapText="1"/>
    </xf>
    <xf numFmtId="0" fontId="3" fillId="2" borderId="5" xfId="0" applyFont="1" applyFill="1" applyBorder="1" applyAlignment="1" applyProtection="1">
      <alignment horizontal="center"/>
      <protection hidden="1"/>
    </xf>
    <xf numFmtId="0" fontId="3" fillId="2" borderId="11" xfId="0" applyFont="1" applyFill="1" applyBorder="1" applyAlignment="1" applyProtection="1">
      <alignment horizontal="center"/>
      <protection hidden="1"/>
    </xf>
    <xf numFmtId="0" fontId="3" fillId="2" borderId="6" xfId="0" applyFont="1" applyFill="1" applyBorder="1" applyAlignment="1" applyProtection="1">
      <alignment horizontal="center"/>
      <protection hidden="1"/>
    </xf>
    <xf numFmtId="9" fontId="3" fillId="2" borderId="5" xfId="0" applyNumberFormat="1" applyFont="1" applyFill="1" applyBorder="1" applyAlignment="1" applyProtection="1">
      <alignment horizontal="center" wrapText="1"/>
      <protection hidden="1"/>
    </xf>
    <xf numFmtId="9" fontId="3" fillId="2" borderId="6" xfId="0" applyNumberFormat="1" applyFont="1" applyFill="1" applyBorder="1" applyAlignment="1" applyProtection="1">
      <alignment horizontal="center" wrapText="1"/>
      <protection hidden="1"/>
    </xf>
    <xf numFmtId="0" fontId="3" fillId="2" borderId="5"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3" fillId="2" borderId="9" xfId="0" applyFont="1" applyFill="1" applyBorder="1" applyAlignment="1" applyProtection="1">
      <alignment horizontal="center" vertical="center"/>
      <protection hidden="1"/>
    </xf>
    <xf numFmtId="0" fontId="3" fillId="2" borderId="12" xfId="0" applyFont="1" applyFill="1" applyBorder="1" applyAlignment="1" applyProtection="1">
      <alignment horizontal="center" vertical="center"/>
      <protection hidden="1"/>
    </xf>
    <xf numFmtId="0" fontId="3" fillId="2" borderId="13" xfId="0" applyFont="1" applyFill="1" applyBorder="1" applyAlignment="1" applyProtection="1">
      <alignment horizontal="center" vertical="center"/>
      <protection hidden="1"/>
    </xf>
    <xf numFmtId="0" fontId="3" fillId="2" borderId="14" xfId="0" applyFont="1" applyFill="1" applyBorder="1" applyAlignment="1" applyProtection="1">
      <alignment horizontal="center" vertical="center"/>
      <protection hidden="1"/>
    </xf>
    <xf numFmtId="0" fontId="3" fillId="2" borderId="15" xfId="0" applyFont="1" applyFill="1" applyBorder="1" applyAlignment="1" applyProtection="1">
      <alignment horizontal="center" vertical="center"/>
      <protection hidden="1"/>
    </xf>
    <xf numFmtId="0" fontId="3" fillId="3" borderId="2" xfId="0" applyFont="1" applyFill="1" applyBorder="1" applyAlignment="1" applyProtection="1">
      <alignment horizontal="center"/>
      <protection hidden="1"/>
    </xf>
    <xf numFmtId="0" fontId="3" fillId="3" borderId="4" xfId="0" applyFont="1" applyFill="1" applyBorder="1" applyAlignment="1" applyProtection="1">
      <alignment horizontal="center"/>
      <protection hidden="1"/>
    </xf>
    <xf numFmtId="9" fontId="3" fillId="2" borderId="2" xfId="0" applyNumberFormat="1" applyFont="1" applyFill="1" applyBorder="1" applyAlignment="1" applyProtection="1">
      <alignment horizontal="center"/>
      <protection hidden="1"/>
    </xf>
    <xf numFmtId="9" fontId="3" fillId="2" borderId="4" xfId="0" applyNumberFormat="1" applyFont="1" applyFill="1" applyBorder="1" applyAlignment="1" applyProtection="1">
      <alignment horizontal="center"/>
      <protection hidden="1"/>
    </xf>
    <xf numFmtId="0" fontId="3" fillId="2" borderId="5" xfId="0" applyFont="1" applyFill="1" applyBorder="1" applyAlignment="1" applyProtection="1">
      <alignment horizontal="center" wrapText="1"/>
      <protection hidden="1"/>
    </xf>
    <xf numFmtId="0" fontId="3" fillId="2" borderId="6" xfId="0" applyFont="1" applyFill="1" applyBorder="1" applyAlignment="1" applyProtection="1">
      <alignment horizontal="center" wrapText="1"/>
      <protection hidden="1"/>
    </xf>
    <xf numFmtId="0" fontId="3" fillId="2" borderId="2" xfId="0" applyFont="1" applyFill="1" applyBorder="1" applyAlignment="1" applyProtection="1">
      <alignment horizontal="center"/>
      <protection hidden="1"/>
    </xf>
    <xf numFmtId="0" fontId="3" fillId="2" borderId="3" xfId="0" applyFont="1" applyFill="1" applyBorder="1" applyAlignment="1" applyProtection="1">
      <alignment horizontal="center"/>
      <protection hidden="1"/>
    </xf>
    <xf numFmtId="0" fontId="4" fillId="0" borderId="0" xfId="0" applyFont="1" applyBorder="1" applyAlignment="1" applyProtection="1">
      <alignment horizontal="left"/>
      <protection locked="0"/>
    </xf>
    <xf numFmtId="0" fontId="4" fillId="0" borderId="10" xfId="0" applyFont="1" applyBorder="1" applyAlignment="1" applyProtection="1">
      <alignment horizontal="left"/>
      <protection locked="0"/>
    </xf>
    <xf numFmtId="0" fontId="2" fillId="0" borderId="0" xfId="0" applyFont="1" applyAlignment="1" applyProtection="1">
      <alignment horizontal="left"/>
      <protection hidden="1"/>
    </xf>
    <xf numFmtId="0" fontId="2" fillId="0" borderId="0" xfId="0" applyFont="1" applyBorder="1" applyAlignment="1" applyProtection="1">
      <alignment horizontal="left"/>
      <protection hidden="1"/>
    </xf>
    <xf numFmtId="0" fontId="3" fillId="2" borderId="2" xfId="0" applyFont="1" applyFill="1" applyBorder="1" applyAlignment="1">
      <alignment horizontal="left"/>
    </xf>
    <xf numFmtId="0" fontId="3" fillId="2" borderId="10" xfId="0" applyFont="1" applyFill="1" applyBorder="1" applyAlignment="1">
      <alignment horizontal="left"/>
    </xf>
    <xf numFmtId="0" fontId="3" fillId="2" borderId="15" xfId="0" applyFont="1" applyFill="1" applyBorder="1" applyAlignment="1">
      <alignment horizontal="left"/>
    </xf>
    <xf numFmtId="0" fontId="3" fillId="2" borderId="3" xfId="0" applyFont="1" applyFill="1" applyBorder="1" applyAlignment="1">
      <alignment horizontal="left"/>
    </xf>
    <xf numFmtId="0" fontId="3" fillId="2" borderId="4" xfId="0" applyFont="1" applyFill="1" applyBorder="1" applyAlignment="1">
      <alignment horizontal="left"/>
    </xf>
    <xf numFmtId="0" fontId="3" fillId="2" borderId="1" xfId="0" applyFont="1" applyFill="1" applyBorder="1" applyAlignment="1">
      <alignment horizontal="center"/>
    </xf>
    <xf numFmtId="0" fontId="3" fillId="2" borderId="1" xfId="0" applyFont="1" applyFill="1" applyBorder="1" applyAlignment="1">
      <alignment horizontal="center" vertical="center"/>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2" borderId="7" xfId="0" applyFont="1" applyFill="1" applyBorder="1" applyAlignment="1">
      <alignment horizontal="center" wrapText="1"/>
    </xf>
    <xf numFmtId="0" fontId="3" fillId="2" borderId="8" xfId="0" applyFont="1" applyFill="1" applyBorder="1" applyAlignment="1">
      <alignment horizontal="center" wrapText="1"/>
    </xf>
    <xf numFmtId="0" fontId="3" fillId="2" borderId="9" xfId="0" applyFont="1" applyFill="1" applyBorder="1" applyAlignment="1">
      <alignment horizontal="center" wrapText="1"/>
    </xf>
    <xf numFmtId="0" fontId="14" fillId="2" borderId="7" xfId="0" applyFont="1" applyFill="1" applyBorder="1" applyAlignment="1">
      <alignment horizontal="left"/>
    </xf>
    <xf numFmtId="0" fontId="14" fillId="2" borderId="8" xfId="0" applyFont="1" applyFill="1" applyBorder="1" applyAlignment="1">
      <alignment horizontal="left"/>
    </xf>
    <xf numFmtId="0" fontId="14" fillId="2" borderId="9" xfId="0" applyFont="1" applyFill="1" applyBorder="1" applyAlignment="1">
      <alignment horizontal="left"/>
    </xf>
    <xf numFmtId="0" fontId="3" fillId="2" borderId="2" xfId="0" applyFont="1" applyFill="1" applyBorder="1" applyAlignment="1">
      <alignment horizontal="left" wrapText="1"/>
    </xf>
    <xf numFmtId="0" fontId="3" fillId="2" borderId="3" xfId="0" applyFont="1" applyFill="1" applyBorder="1" applyAlignment="1">
      <alignment horizontal="left" wrapText="1"/>
    </xf>
    <xf numFmtId="0" fontId="3" fillId="2" borderId="4" xfId="0" applyFont="1" applyFill="1" applyBorder="1" applyAlignment="1">
      <alignment horizontal="left" wrapText="1"/>
    </xf>
  </cellXfs>
  <cellStyles count="2">
    <cellStyle name="Hyperlink" xfId="1" builtinId="8"/>
    <cellStyle name="Normal" xfId="0" builtinId="0"/>
  </cellStyles>
  <dxfs count="47">
    <dxf>
      <font>
        <b/>
        <i/>
        <color theme="0"/>
      </font>
      <fill>
        <patternFill>
          <bgColor rgb="FFFF0000"/>
        </patternFill>
      </fill>
    </dxf>
    <dxf>
      <font>
        <b/>
        <i val="0"/>
        <color theme="1"/>
      </font>
      <fill>
        <patternFill>
          <bgColor rgb="FFFFC000"/>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color theme="0"/>
      </font>
      <fill>
        <patternFill>
          <bgColor rgb="FFFF0000"/>
        </patternFill>
      </fill>
    </dxf>
    <dxf>
      <font>
        <b/>
        <i val="0"/>
        <color theme="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color rgb="FFFF0000"/>
      </font>
    </dxf>
  </dxfs>
  <tableStyles count="0" defaultTableStyle="TableStyleMedium2" defaultPivotStyle="PivotStyleLight16"/>
  <colors>
    <mruColors>
      <color rgb="FFFF7C80"/>
      <color rgb="FFCC99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5</xdr:col>
      <xdr:colOff>624416</xdr:colOff>
      <xdr:row>3</xdr:row>
      <xdr:rowOff>10583</xdr:rowOff>
    </xdr:from>
    <xdr:to>
      <xdr:col>6</xdr:col>
      <xdr:colOff>1045283</xdr:colOff>
      <xdr:row>7</xdr:row>
      <xdr:rowOff>44202</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96916" y="211666"/>
          <a:ext cx="1235784" cy="837952"/>
        </a:xfrm>
        <a:prstGeom prst="rect">
          <a:avLst/>
        </a:prstGeom>
      </xdr:spPr>
    </xdr:pic>
    <xdr:clientData/>
  </xdr:twoCellAnchor>
  <xdr:twoCellAnchor editAs="oneCell">
    <xdr:from>
      <xdr:col>3</xdr:col>
      <xdr:colOff>1238254</xdr:colOff>
      <xdr:row>3</xdr:row>
      <xdr:rowOff>10595</xdr:rowOff>
    </xdr:from>
    <xdr:to>
      <xdr:col>5</xdr:col>
      <xdr:colOff>530441</xdr:colOff>
      <xdr:row>7</xdr:row>
      <xdr:rowOff>69747</xdr:rowOff>
    </xdr:to>
    <xdr:pic>
      <xdr:nvPicPr>
        <xdr:cNvPr id="2" name="Picture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42671" y="211678"/>
          <a:ext cx="2160270" cy="8634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1343025</xdr:colOff>
      <xdr:row>0</xdr:row>
      <xdr:rowOff>38100</xdr:rowOff>
    </xdr:from>
    <xdr:to>
      <xdr:col>6</xdr:col>
      <xdr:colOff>36441</xdr:colOff>
      <xdr:row>3</xdr:row>
      <xdr:rowOff>123825</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8750" y="38100"/>
          <a:ext cx="1208016" cy="771525"/>
        </a:xfrm>
        <a:prstGeom prst="rect">
          <a:avLst/>
        </a:prstGeom>
      </xdr:spPr>
    </xdr:pic>
    <xdr:clientData/>
  </xdr:twoCellAnchor>
  <xdr:twoCellAnchor editAs="oneCell">
    <xdr:from>
      <xdr:col>2</xdr:col>
      <xdr:colOff>2362205</xdr:colOff>
      <xdr:row>0</xdr:row>
      <xdr:rowOff>66686</xdr:rowOff>
    </xdr:from>
    <xdr:to>
      <xdr:col>4</xdr:col>
      <xdr:colOff>1093475</xdr:colOff>
      <xdr:row>4</xdr:row>
      <xdr:rowOff>44346</xdr:rowOff>
    </xdr:to>
    <xdr:pic>
      <xdr:nvPicPr>
        <xdr:cNvPr id="2" name="Picture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14680" y="66686"/>
          <a:ext cx="2160270" cy="8634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1</xdr:row>
      <xdr:rowOff>0</xdr:rowOff>
    </xdr:from>
    <xdr:to>
      <xdr:col>6</xdr:col>
      <xdr:colOff>45966</xdr:colOff>
      <xdr:row>4</xdr:row>
      <xdr:rowOff>171450</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86550" y="200025"/>
          <a:ext cx="1255641" cy="771525"/>
        </a:xfrm>
        <a:prstGeom prst="rect">
          <a:avLst/>
        </a:prstGeom>
      </xdr:spPr>
    </xdr:pic>
    <xdr:clientData/>
  </xdr:twoCellAnchor>
  <xdr:twoCellAnchor editAs="oneCell">
    <xdr:from>
      <xdr:col>2</xdr:col>
      <xdr:colOff>2752730</xdr:colOff>
      <xdr:row>1</xdr:row>
      <xdr:rowOff>11</xdr:rowOff>
    </xdr:from>
    <xdr:to>
      <xdr:col>4</xdr:col>
      <xdr:colOff>940846</xdr:colOff>
      <xdr:row>5</xdr:row>
      <xdr:rowOff>51883</xdr:rowOff>
    </xdr:to>
    <xdr:pic>
      <xdr:nvPicPr>
        <xdr:cNvPr id="2" name="Picture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10130" y="200036"/>
          <a:ext cx="2131466" cy="85197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86"/>
  <sheetViews>
    <sheetView topLeftCell="B1" zoomScale="90" zoomScaleNormal="90" workbookViewId="0">
      <selection activeCell="B7" sqref="B7:D7"/>
    </sheetView>
  </sheetViews>
  <sheetFormatPr defaultRowHeight="15.75" x14ac:dyDescent="0.25"/>
  <cols>
    <col min="1" max="1" width="3.5703125" style="19" customWidth="1"/>
    <col min="2" max="3" width="41" style="19" customWidth="1"/>
    <col min="4" max="4" width="25" style="19" customWidth="1"/>
    <col min="5" max="5" width="18" style="19" customWidth="1"/>
    <col min="6" max="6" width="12.28515625" style="19" bestFit="1" customWidth="1"/>
    <col min="7" max="7" width="21.28515625" style="19" customWidth="1"/>
    <col min="8" max="8" width="11.28515625" style="19" customWidth="1"/>
    <col min="9" max="9" width="25.7109375" style="19" customWidth="1"/>
    <col min="10" max="257" width="9.140625" style="19"/>
    <col min="258" max="258" width="32.140625" style="19" bestFit="1" customWidth="1"/>
    <col min="259" max="259" width="21.42578125" style="19" bestFit="1" customWidth="1"/>
    <col min="260" max="260" width="11.5703125" style="19" bestFit="1" customWidth="1"/>
    <col min="261" max="261" width="12.28515625" style="19" bestFit="1" customWidth="1"/>
    <col min="262" max="262" width="10.5703125" style="19" bestFit="1" customWidth="1"/>
    <col min="263" max="264" width="9.140625" style="19"/>
    <col min="265" max="265" width="15.85546875" style="19" customWidth="1"/>
    <col min="266" max="513" width="9.140625" style="19"/>
    <col min="514" max="514" width="32.140625" style="19" bestFit="1" customWidth="1"/>
    <col min="515" max="515" width="21.42578125" style="19" bestFit="1" customWidth="1"/>
    <col min="516" max="516" width="11.5703125" style="19" bestFit="1" customWidth="1"/>
    <col min="517" max="517" width="12.28515625" style="19" bestFit="1" customWidth="1"/>
    <col min="518" max="518" width="10.5703125" style="19" bestFit="1" customWidth="1"/>
    <col min="519" max="520" width="9.140625" style="19"/>
    <col min="521" max="521" width="15.85546875" style="19" customWidth="1"/>
    <col min="522" max="769" width="9.140625" style="19"/>
    <col min="770" max="770" width="32.140625" style="19" bestFit="1" customWidth="1"/>
    <col min="771" max="771" width="21.42578125" style="19" bestFit="1" customWidth="1"/>
    <col min="772" max="772" width="11.5703125" style="19" bestFit="1" customWidth="1"/>
    <col min="773" max="773" width="12.28515625" style="19" bestFit="1" customWidth="1"/>
    <col min="774" max="774" width="10.5703125" style="19" bestFit="1" customWidth="1"/>
    <col min="775" max="776" width="9.140625" style="19"/>
    <col min="777" max="777" width="15.85546875" style="19" customWidth="1"/>
    <col min="778" max="1025" width="9.140625" style="19"/>
    <col min="1026" max="1026" width="32.140625" style="19" bestFit="1" customWidth="1"/>
    <col min="1027" max="1027" width="21.42578125" style="19" bestFit="1" customWidth="1"/>
    <col min="1028" max="1028" width="11.5703125" style="19" bestFit="1" customWidth="1"/>
    <col min="1029" max="1029" width="12.28515625" style="19" bestFit="1" customWidth="1"/>
    <col min="1030" max="1030" width="10.5703125" style="19" bestFit="1" customWidth="1"/>
    <col min="1031" max="1032" width="9.140625" style="19"/>
    <col min="1033" max="1033" width="15.85546875" style="19" customWidth="1"/>
    <col min="1034" max="1281" width="9.140625" style="19"/>
    <col min="1282" max="1282" width="32.140625" style="19" bestFit="1" customWidth="1"/>
    <col min="1283" max="1283" width="21.42578125" style="19" bestFit="1" customWidth="1"/>
    <col min="1284" max="1284" width="11.5703125" style="19" bestFit="1" customWidth="1"/>
    <col min="1285" max="1285" width="12.28515625" style="19" bestFit="1" customWidth="1"/>
    <col min="1286" max="1286" width="10.5703125" style="19" bestFit="1" customWidth="1"/>
    <col min="1287" max="1288" width="9.140625" style="19"/>
    <col min="1289" max="1289" width="15.85546875" style="19" customWidth="1"/>
    <col min="1290" max="1537" width="9.140625" style="19"/>
    <col min="1538" max="1538" width="32.140625" style="19" bestFit="1" customWidth="1"/>
    <col min="1539" max="1539" width="21.42578125" style="19" bestFit="1" customWidth="1"/>
    <col min="1540" max="1540" width="11.5703125" style="19" bestFit="1" customWidth="1"/>
    <col min="1541" max="1541" width="12.28515625" style="19" bestFit="1" customWidth="1"/>
    <col min="1542" max="1542" width="10.5703125" style="19" bestFit="1" customWidth="1"/>
    <col min="1543" max="1544" width="9.140625" style="19"/>
    <col min="1545" max="1545" width="15.85546875" style="19" customWidth="1"/>
    <col min="1546" max="1793" width="9.140625" style="19"/>
    <col min="1794" max="1794" width="32.140625" style="19" bestFit="1" customWidth="1"/>
    <col min="1795" max="1795" width="21.42578125" style="19" bestFit="1" customWidth="1"/>
    <col min="1796" max="1796" width="11.5703125" style="19" bestFit="1" customWidth="1"/>
    <col min="1797" max="1797" width="12.28515625" style="19" bestFit="1" customWidth="1"/>
    <col min="1798" max="1798" width="10.5703125" style="19" bestFit="1" customWidth="1"/>
    <col min="1799" max="1800" width="9.140625" style="19"/>
    <col min="1801" max="1801" width="15.85546875" style="19" customWidth="1"/>
    <col min="1802" max="2049" width="9.140625" style="19"/>
    <col min="2050" max="2050" width="32.140625" style="19" bestFit="1" customWidth="1"/>
    <col min="2051" max="2051" width="21.42578125" style="19" bestFit="1" customWidth="1"/>
    <col min="2052" max="2052" width="11.5703125" style="19" bestFit="1" customWidth="1"/>
    <col min="2053" max="2053" width="12.28515625" style="19" bestFit="1" customWidth="1"/>
    <col min="2054" max="2054" width="10.5703125" style="19" bestFit="1" customWidth="1"/>
    <col min="2055" max="2056" width="9.140625" style="19"/>
    <col min="2057" max="2057" width="15.85546875" style="19" customWidth="1"/>
    <col min="2058" max="2305" width="9.140625" style="19"/>
    <col min="2306" max="2306" width="32.140625" style="19" bestFit="1" customWidth="1"/>
    <col min="2307" max="2307" width="21.42578125" style="19" bestFit="1" customWidth="1"/>
    <col min="2308" max="2308" width="11.5703125" style="19" bestFit="1" customWidth="1"/>
    <col min="2309" max="2309" width="12.28515625" style="19" bestFit="1" customWidth="1"/>
    <col min="2310" max="2310" width="10.5703125" style="19" bestFit="1" customWidth="1"/>
    <col min="2311" max="2312" width="9.140625" style="19"/>
    <col min="2313" max="2313" width="15.85546875" style="19" customWidth="1"/>
    <col min="2314" max="2561" width="9.140625" style="19"/>
    <col min="2562" max="2562" width="32.140625" style="19" bestFit="1" customWidth="1"/>
    <col min="2563" max="2563" width="21.42578125" style="19" bestFit="1" customWidth="1"/>
    <col min="2564" max="2564" width="11.5703125" style="19" bestFit="1" customWidth="1"/>
    <col min="2565" max="2565" width="12.28515625" style="19" bestFit="1" customWidth="1"/>
    <col min="2566" max="2566" width="10.5703125" style="19" bestFit="1" customWidth="1"/>
    <col min="2567" max="2568" width="9.140625" style="19"/>
    <col min="2569" max="2569" width="15.85546875" style="19" customWidth="1"/>
    <col min="2570" max="2817" width="9.140625" style="19"/>
    <col min="2818" max="2818" width="32.140625" style="19" bestFit="1" customWidth="1"/>
    <col min="2819" max="2819" width="21.42578125" style="19" bestFit="1" customWidth="1"/>
    <col min="2820" max="2820" width="11.5703125" style="19" bestFit="1" customWidth="1"/>
    <col min="2821" max="2821" width="12.28515625" style="19" bestFit="1" customWidth="1"/>
    <col min="2822" max="2822" width="10.5703125" style="19" bestFit="1" customWidth="1"/>
    <col min="2823" max="2824" width="9.140625" style="19"/>
    <col min="2825" max="2825" width="15.85546875" style="19" customWidth="1"/>
    <col min="2826" max="3073" width="9.140625" style="19"/>
    <col min="3074" max="3074" width="32.140625" style="19" bestFit="1" customWidth="1"/>
    <col min="3075" max="3075" width="21.42578125" style="19" bestFit="1" customWidth="1"/>
    <col min="3076" max="3076" width="11.5703125" style="19" bestFit="1" customWidth="1"/>
    <col min="3077" max="3077" width="12.28515625" style="19" bestFit="1" customWidth="1"/>
    <col min="3078" max="3078" width="10.5703125" style="19" bestFit="1" customWidth="1"/>
    <col min="3079" max="3080" width="9.140625" style="19"/>
    <col min="3081" max="3081" width="15.85546875" style="19" customWidth="1"/>
    <col min="3082" max="3329" width="9.140625" style="19"/>
    <col min="3330" max="3330" width="32.140625" style="19" bestFit="1" customWidth="1"/>
    <col min="3331" max="3331" width="21.42578125" style="19" bestFit="1" customWidth="1"/>
    <col min="3332" max="3332" width="11.5703125" style="19" bestFit="1" customWidth="1"/>
    <col min="3333" max="3333" width="12.28515625" style="19" bestFit="1" customWidth="1"/>
    <col min="3334" max="3334" width="10.5703125" style="19" bestFit="1" customWidth="1"/>
    <col min="3335" max="3336" width="9.140625" style="19"/>
    <col min="3337" max="3337" width="15.85546875" style="19" customWidth="1"/>
    <col min="3338" max="3585" width="9.140625" style="19"/>
    <col min="3586" max="3586" width="32.140625" style="19" bestFit="1" customWidth="1"/>
    <col min="3587" max="3587" width="21.42578125" style="19" bestFit="1" customWidth="1"/>
    <col min="3588" max="3588" width="11.5703125" style="19" bestFit="1" customWidth="1"/>
    <col min="3589" max="3589" width="12.28515625" style="19" bestFit="1" customWidth="1"/>
    <col min="3590" max="3590" width="10.5703125" style="19" bestFit="1" customWidth="1"/>
    <col min="3591" max="3592" width="9.140625" style="19"/>
    <col min="3593" max="3593" width="15.85546875" style="19" customWidth="1"/>
    <col min="3594" max="3841" width="9.140625" style="19"/>
    <col min="3842" max="3842" width="32.140625" style="19" bestFit="1" customWidth="1"/>
    <col min="3843" max="3843" width="21.42578125" style="19" bestFit="1" customWidth="1"/>
    <col min="3844" max="3844" width="11.5703125" style="19" bestFit="1" customWidth="1"/>
    <col min="3845" max="3845" width="12.28515625" style="19" bestFit="1" customWidth="1"/>
    <col min="3846" max="3846" width="10.5703125" style="19" bestFit="1" customWidth="1"/>
    <col min="3847" max="3848" width="9.140625" style="19"/>
    <col min="3849" max="3849" width="15.85546875" style="19" customWidth="1"/>
    <col min="3850" max="4097" width="9.140625" style="19"/>
    <col min="4098" max="4098" width="32.140625" style="19" bestFit="1" customWidth="1"/>
    <col min="4099" max="4099" width="21.42578125" style="19" bestFit="1" customWidth="1"/>
    <col min="4100" max="4100" width="11.5703125" style="19" bestFit="1" customWidth="1"/>
    <col min="4101" max="4101" width="12.28515625" style="19" bestFit="1" customWidth="1"/>
    <col min="4102" max="4102" width="10.5703125" style="19" bestFit="1" customWidth="1"/>
    <col min="4103" max="4104" width="9.140625" style="19"/>
    <col min="4105" max="4105" width="15.85546875" style="19" customWidth="1"/>
    <col min="4106" max="4353" width="9.140625" style="19"/>
    <col min="4354" max="4354" width="32.140625" style="19" bestFit="1" customWidth="1"/>
    <col min="4355" max="4355" width="21.42578125" style="19" bestFit="1" customWidth="1"/>
    <col min="4356" max="4356" width="11.5703125" style="19" bestFit="1" customWidth="1"/>
    <col min="4357" max="4357" width="12.28515625" style="19" bestFit="1" customWidth="1"/>
    <col min="4358" max="4358" width="10.5703125" style="19" bestFit="1" customWidth="1"/>
    <col min="4359" max="4360" width="9.140625" style="19"/>
    <col min="4361" max="4361" width="15.85546875" style="19" customWidth="1"/>
    <col min="4362" max="4609" width="9.140625" style="19"/>
    <col min="4610" max="4610" width="32.140625" style="19" bestFit="1" customWidth="1"/>
    <col min="4611" max="4611" width="21.42578125" style="19" bestFit="1" customWidth="1"/>
    <col min="4612" max="4612" width="11.5703125" style="19" bestFit="1" customWidth="1"/>
    <col min="4613" max="4613" width="12.28515625" style="19" bestFit="1" customWidth="1"/>
    <col min="4614" max="4614" width="10.5703125" style="19" bestFit="1" customWidth="1"/>
    <col min="4615" max="4616" width="9.140625" style="19"/>
    <col min="4617" max="4617" width="15.85546875" style="19" customWidth="1"/>
    <col min="4618" max="4865" width="9.140625" style="19"/>
    <col min="4866" max="4866" width="32.140625" style="19" bestFit="1" customWidth="1"/>
    <col min="4867" max="4867" width="21.42578125" style="19" bestFit="1" customWidth="1"/>
    <col min="4868" max="4868" width="11.5703125" style="19" bestFit="1" customWidth="1"/>
    <col min="4869" max="4869" width="12.28515625" style="19" bestFit="1" customWidth="1"/>
    <col min="4870" max="4870" width="10.5703125" style="19" bestFit="1" customWidth="1"/>
    <col min="4871" max="4872" width="9.140625" style="19"/>
    <col min="4873" max="4873" width="15.85546875" style="19" customWidth="1"/>
    <col min="4874" max="5121" width="9.140625" style="19"/>
    <col min="5122" max="5122" width="32.140625" style="19" bestFit="1" customWidth="1"/>
    <col min="5123" max="5123" width="21.42578125" style="19" bestFit="1" customWidth="1"/>
    <col min="5124" max="5124" width="11.5703125" style="19" bestFit="1" customWidth="1"/>
    <col min="5125" max="5125" width="12.28515625" style="19" bestFit="1" customWidth="1"/>
    <col min="5126" max="5126" width="10.5703125" style="19" bestFit="1" customWidth="1"/>
    <col min="5127" max="5128" width="9.140625" style="19"/>
    <col min="5129" max="5129" width="15.85546875" style="19" customWidth="1"/>
    <col min="5130" max="5377" width="9.140625" style="19"/>
    <col min="5378" max="5378" width="32.140625" style="19" bestFit="1" customWidth="1"/>
    <col min="5379" max="5379" width="21.42578125" style="19" bestFit="1" customWidth="1"/>
    <col min="5380" max="5380" width="11.5703125" style="19" bestFit="1" customWidth="1"/>
    <col min="5381" max="5381" width="12.28515625" style="19" bestFit="1" customWidth="1"/>
    <col min="5382" max="5382" width="10.5703125" style="19" bestFit="1" customWidth="1"/>
    <col min="5383" max="5384" width="9.140625" style="19"/>
    <col min="5385" max="5385" width="15.85546875" style="19" customWidth="1"/>
    <col min="5386" max="5633" width="9.140625" style="19"/>
    <col min="5634" max="5634" width="32.140625" style="19" bestFit="1" customWidth="1"/>
    <col min="5635" max="5635" width="21.42578125" style="19" bestFit="1" customWidth="1"/>
    <col min="5636" max="5636" width="11.5703125" style="19" bestFit="1" customWidth="1"/>
    <col min="5637" max="5637" width="12.28515625" style="19" bestFit="1" customWidth="1"/>
    <col min="5638" max="5638" width="10.5703125" style="19" bestFit="1" customWidth="1"/>
    <col min="5639" max="5640" width="9.140625" style="19"/>
    <col min="5641" max="5641" width="15.85546875" style="19" customWidth="1"/>
    <col min="5642" max="5889" width="9.140625" style="19"/>
    <col min="5890" max="5890" width="32.140625" style="19" bestFit="1" customWidth="1"/>
    <col min="5891" max="5891" width="21.42578125" style="19" bestFit="1" customWidth="1"/>
    <col min="5892" max="5892" width="11.5703125" style="19" bestFit="1" customWidth="1"/>
    <col min="5893" max="5893" width="12.28515625" style="19" bestFit="1" customWidth="1"/>
    <col min="5894" max="5894" width="10.5703125" style="19" bestFit="1" customWidth="1"/>
    <col min="5895" max="5896" width="9.140625" style="19"/>
    <col min="5897" max="5897" width="15.85546875" style="19" customWidth="1"/>
    <col min="5898" max="6145" width="9.140625" style="19"/>
    <col min="6146" max="6146" width="32.140625" style="19" bestFit="1" customWidth="1"/>
    <col min="6147" max="6147" width="21.42578125" style="19" bestFit="1" customWidth="1"/>
    <col min="6148" max="6148" width="11.5703125" style="19" bestFit="1" customWidth="1"/>
    <col min="6149" max="6149" width="12.28515625" style="19" bestFit="1" customWidth="1"/>
    <col min="6150" max="6150" width="10.5703125" style="19" bestFit="1" customWidth="1"/>
    <col min="6151" max="6152" width="9.140625" style="19"/>
    <col min="6153" max="6153" width="15.85546875" style="19" customWidth="1"/>
    <col min="6154" max="6401" width="9.140625" style="19"/>
    <col min="6402" max="6402" width="32.140625" style="19" bestFit="1" customWidth="1"/>
    <col min="6403" max="6403" width="21.42578125" style="19" bestFit="1" customWidth="1"/>
    <col min="6404" max="6404" width="11.5703125" style="19" bestFit="1" customWidth="1"/>
    <col min="6405" max="6405" width="12.28515625" style="19" bestFit="1" customWidth="1"/>
    <col min="6406" max="6406" width="10.5703125" style="19" bestFit="1" customWidth="1"/>
    <col min="6407" max="6408" width="9.140625" style="19"/>
    <col min="6409" max="6409" width="15.85546875" style="19" customWidth="1"/>
    <col min="6410" max="6657" width="9.140625" style="19"/>
    <col min="6658" max="6658" width="32.140625" style="19" bestFit="1" customWidth="1"/>
    <col min="6659" max="6659" width="21.42578125" style="19" bestFit="1" customWidth="1"/>
    <col min="6660" max="6660" width="11.5703125" style="19" bestFit="1" customWidth="1"/>
    <col min="6661" max="6661" width="12.28515625" style="19" bestFit="1" customWidth="1"/>
    <col min="6662" max="6662" width="10.5703125" style="19" bestFit="1" customWidth="1"/>
    <col min="6663" max="6664" width="9.140625" style="19"/>
    <col min="6665" max="6665" width="15.85546875" style="19" customWidth="1"/>
    <col min="6666" max="6913" width="9.140625" style="19"/>
    <col min="6914" max="6914" width="32.140625" style="19" bestFit="1" customWidth="1"/>
    <col min="6915" max="6915" width="21.42578125" style="19" bestFit="1" customWidth="1"/>
    <col min="6916" max="6916" width="11.5703125" style="19" bestFit="1" customWidth="1"/>
    <col min="6917" max="6917" width="12.28515625" style="19" bestFit="1" customWidth="1"/>
    <col min="6918" max="6918" width="10.5703125" style="19" bestFit="1" customWidth="1"/>
    <col min="6919" max="6920" width="9.140625" style="19"/>
    <col min="6921" max="6921" width="15.85546875" style="19" customWidth="1"/>
    <col min="6922" max="7169" width="9.140625" style="19"/>
    <col min="7170" max="7170" width="32.140625" style="19" bestFit="1" customWidth="1"/>
    <col min="7171" max="7171" width="21.42578125" style="19" bestFit="1" customWidth="1"/>
    <col min="7172" max="7172" width="11.5703125" style="19" bestFit="1" customWidth="1"/>
    <col min="7173" max="7173" width="12.28515625" style="19" bestFit="1" customWidth="1"/>
    <col min="7174" max="7174" width="10.5703125" style="19" bestFit="1" customWidth="1"/>
    <col min="7175" max="7176" width="9.140625" style="19"/>
    <col min="7177" max="7177" width="15.85546875" style="19" customWidth="1"/>
    <col min="7178" max="7425" width="9.140625" style="19"/>
    <col min="7426" max="7426" width="32.140625" style="19" bestFit="1" customWidth="1"/>
    <col min="7427" max="7427" width="21.42578125" style="19" bestFit="1" customWidth="1"/>
    <col min="7428" max="7428" width="11.5703125" style="19" bestFit="1" customWidth="1"/>
    <col min="7429" max="7429" width="12.28515625" style="19" bestFit="1" customWidth="1"/>
    <col min="7430" max="7430" width="10.5703125" style="19" bestFit="1" customWidth="1"/>
    <col min="7431" max="7432" width="9.140625" style="19"/>
    <col min="7433" max="7433" width="15.85546875" style="19" customWidth="1"/>
    <col min="7434" max="7681" width="9.140625" style="19"/>
    <col min="7682" max="7682" width="32.140625" style="19" bestFit="1" customWidth="1"/>
    <col min="7683" max="7683" width="21.42578125" style="19" bestFit="1" customWidth="1"/>
    <col min="7684" max="7684" width="11.5703125" style="19" bestFit="1" customWidth="1"/>
    <col min="7685" max="7685" width="12.28515625" style="19" bestFit="1" customWidth="1"/>
    <col min="7686" max="7686" width="10.5703125" style="19" bestFit="1" customWidth="1"/>
    <col min="7687" max="7688" width="9.140625" style="19"/>
    <col min="7689" max="7689" width="15.85546875" style="19" customWidth="1"/>
    <col min="7690" max="7937" width="9.140625" style="19"/>
    <col min="7938" max="7938" width="32.140625" style="19" bestFit="1" customWidth="1"/>
    <col min="7939" max="7939" width="21.42578125" style="19" bestFit="1" customWidth="1"/>
    <col min="7940" max="7940" width="11.5703125" style="19" bestFit="1" customWidth="1"/>
    <col min="7941" max="7941" width="12.28515625" style="19" bestFit="1" customWidth="1"/>
    <col min="7942" max="7942" width="10.5703125" style="19" bestFit="1" customWidth="1"/>
    <col min="7943" max="7944" width="9.140625" style="19"/>
    <col min="7945" max="7945" width="15.85546875" style="19" customWidth="1"/>
    <col min="7946" max="8193" width="9.140625" style="19"/>
    <col min="8194" max="8194" width="32.140625" style="19" bestFit="1" customWidth="1"/>
    <col min="8195" max="8195" width="21.42578125" style="19" bestFit="1" customWidth="1"/>
    <col min="8196" max="8196" width="11.5703125" style="19" bestFit="1" customWidth="1"/>
    <col min="8197" max="8197" width="12.28515625" style="19" bestFit="1" customWidth="1"/>
    <col min="8198" max="8198" width="10.5703125" style="19" bestFit="1" customWidth="1"/>
    <col min="8199" max="8200" width="9.140625" style="19"/>
    <col min="8201" max="8201" width="15.85546875" style="19" customWidth="1"/>
    <col min="8202" max="8449" width="9.140625" style="19"/>
    <col min="8450" max="8450" width="32.140625" style="19" bestFit="1" customWidth="1"/>
    <col min="8451" max="8451" width="21.42578125" style="19" bestFit="1" customWidth="1"/>
    <col min="8452" max="8452" width="11.5703125" style="19" bestFit="1" customWidth="1"/>
    <col min="8453" max="8453" width="12.28515625" style="19" bestFit="1" customWidth="1"/>
    <col min="8454" max="8454" width="10.5703125" style="19" bestFit="1" customWidth="1"/>
    <col min="8455" max="8456" width="9.140625" style="19"/>
    <col min="8457" max="8457" width="15.85546875" style="19" customWidth="1"/>
    <col min="8458" max="8705" width="9.140625" style="19"/>
    <col min="8706" max="8706" width="32.140625" style="19" bestFit="1" customWidth="1"/>
    <col min="8707" max="8707" width="21.42578125" style="19" bestFit="1" customWidth="1"/>
    <col min="8708" max="8708" width="11.5703125" style="19" bestFit="1" customWidth="1"/>
    <col min="8709" max="8709" width="12.28515625" style="19" bestFit="1" customWidth="1"/>
    <col min="8710" max="8710" width="10.5703125" style="19" bestFit="1" customWidth="1"/>
    <col min="8711" max="8712" width="9.140625" style="19"/>
    <col min="8713" max="8713" width="15.85546875" style="19" customWidth="1"/>
    <col min="8714" max="8961" width="9.140625" style="19"/>
    <col min="8962" max="8962" width="32.140625" style="19" bestFit="1" customWidth="1"/>
    <col min="8963" max="8963" width="21.42578125" style="19" bestFit="1" customWidth="1"/>
    <col min="8964" max="8964" width="11.5703125" style="19" bestFit="1" customWidth="1"/>
    <col min="8965" max="8965" width="12.28515625" style="19" bestFit="1" customWidth="1"/>
    <col min="8966" max="8966" width="10.5703125" style="19" bestFit="1" customWidth="1"/>
    <col min="8967" max="8968" width="9.140625" style="19"/>
    <col min="8969" max="8969" width="15.85546875" style="19" customWidth="1"/>
    <col min="8970" max="9217" width="9.140625" style="19"/>
    <col min="9218" max="9218" width="32.140625" style="19" bestFit="1" customWidth="1"/>
    <col min="9219" max="9219" width="21.42578125" style="19" bestFit="1" customWidth="1"/>
    <col min="9220" max="9220" width="11.5703125" style="19" bestFit="1" customWidth="1"/>
    <col min="9221" max="9221" width="12.28515625" style="19" bestFit="1" customWidth="1"/>
    <col min="9222" max="9222" width="10.5703125" style="19" bestFit="1" customWidth="1"/>
    <col min="9223" max="9224" width="9.140625" style="19"/>
    <col min="9225" max="9225" width="15.85546875" style="19" customWidth="1"/>
    <col min="9226" max="9473" width="9.140625" style="19"/>
    <col min="9474" max="9474" width="32.140625" style="19" bestFit="1" customWidth="1"/>
    <col min="9475" max="9475" width="21.42578125" style="19" bestFit="1" customWidth="1"/>
    <col min="9476" max="9476" width="11.5703125" style="19" bestFit="1" customWidth="1"/>
    <col min="9477" max="9477" width="12.28515625" style="19" bestFit="1" customWidth="1"/>
    <col min="9478" max="9478" width="10.5703125" style="19" bestFit="1" customWidth="1"/>
    <col min="9479" max="9480" width="9.140625" style="19"/>
    <col min="9481" max="9481" width="15.85546875" style="19" customWidth="1"/>
    <col min="9482" max="9729" width="9.140625" style="19"/>
    <col min="9730" max="9730" width="32.140625" style="19" bestFit="1" customWidth="1"/>
    <col min="9731" max="9731" width="21.42578125" style="19" bestFit="1" customWidth="1"/>
    <col min="9732" max="9732" width="11.5703125" style="19" bestFit="1" customWidth="1"/>
    <col min="9733" max="9733" width="12.28515625" style="19" bestFit="1" customWidth="1"/>
    <col min="9734" max="9734" width="10.5703125" style="19" bestFit="1" customWidth="1"/>
    <col min="9735" max="9736" width="9.140625" style="19"/>
    <col min="9737" max="9737" width="15.85546875" style="19" customWidth="1"/>
    <col min="9738" max="9985" width="9.140625" style="19"/>
    <col min="9986" max="9986" width="32.140625" style="19" bestFit="1" customWidth="1"/>
    <col min="9987" max="9987" width="21.42578125" style="19" bestFit="1" customWidth="1"/>
    <col min="9988" max="9988" width="11.5703125" style="19" bestFit="1" customWidth="1"/>
    <col min="9989" max="9989" width="12.28515625" style="19" bestFit="1" customWidth="1"/>
    <col min="9990" max="9990" width="10.5703125" style="19" bestFit="1" customWidth="1"/>
    <col min="9991" max="9992" width="9.140625" style="19"/>
    <col min="9993" max="9993" width="15.85546875" style="19" customWidth="1"/>
    <col min="9994" max="10241" width="9.140625" style="19"/>
    <col min="10242" max="10242" width="32.140625" style="19" bestFit="1" customWidth="1"/>
    <col min="10243" max="10243" width="21.42578125" style="19" bestFit="1" customWidth="1"/>
    <col min="10244" max="10244" width="11.5703125" style="19" bestFit="1" customWidth="1"/>
    <col min="10245" max="10245" width="12.28515625" style="19" bestFit="1" customWidth="1"/>
    <col min="10246" max="10246" width="10.5703125" style="19" bestFit="1" customWidth="1"/>
    <col min="10247" max="10248" width="9.140625" style="19"/>
    <col min="10249" max="10249" width="15.85546875" style="19" customWidth="1"/>
    <col min="10250" max="10497" width="9.140625" style="19"/>
    <col min="10498" max="10498" width="32.140625" style="19" bestFit="1" customWidth="1"/>
    <col min="10499" max="10499" width="21.42578125" style="19" bestFit="1" customWidth="1"/>
    <col min="10500" max="10500" width="11.5703125" style="19" bestFit="1" customWidth="1"/>
    <col min="10501" max="10501" width="12.28515625" style="19" bestFit="1" customWidth="1"/>
    <col min="10502" max="10502" width="10.5703125" style="19" bestFit="1" customWidth="1"/>
    <col min="10503" max="10504" width="9.140625" style="19"/>
    <col min="10505" max="10505" width="15.85546875" style="19" customWidth="1"/>
    <col min="10506" max="10753" width="9.140625" style="19"/>
    <col min="10754" max="10754" width="32.140625" style="19" bestFit="1" customWidth="1"/>
    <col min="10755" max="10755" width="21.42578125" style="19" bestFit="1" customWidth="1"/>
    <col min="10756" max="10756" width="11.5703125" style="19" bestFit="1" customWidth="1"/>
    <col min="10757" max="10757" width="12.28515625" style="19" bestFit="1" customWidth="1"/>
    <col min="10758" max="10758" width="10.5703125" style="19" bestFit="1" customWidth="1"/>
    <col min="10759" max="10760" width="9.140625" style="19"/>
    <col min="10761" max="10761" width="15.85546875" style="19" customWidth="1"/>
    <col min="10762" max="11009" width="9.140625" style="19"/>
    <col min="11010" max="11010" width="32.140625" style="19" bestFit="1" customWidth="1"/>
    <col min="11011" max="11011" width="21.42578125" style="19" bestFit="1" customWidth="1"/>
    <col min="11012" max="11012" width="11.5703125" style="19" bestFit="1" customWidth="1"/>
    <col min="11013" max="11013" width="12.28515625" style="19" bestFit="1" customWidth="1"/>
    <col min="11014" max="11014" width="10.5703125" style="19" bestFit="1" customWidth="1"/>
    <col min="11015" max="11016" width="9.140625" style="19"/>
    <col min="11017" max="11017" width="15.85546875" style="19" customWidth="1"/>
    <col min="11018" max="11265" width="9.140625" style="19"/>
    <col min="11266" max="11266" width="32.140625" style="19" bestFit="1" customWidth="1"/>
    <col min="11267" max="11267" width="21.42578125" style="19" bestFit="1" customWidth="1"/>
    <col min="11268" max="11268" width="11.5703125" style="19" bestFit="1" customWidth="1"/>
    <col min="11269" max="11269" width="12.28515625" style="19" bestFit="1" customWidth="1"/>
    <col min="11270" max="11270" width="10.5703125" style="19" bestFit="1" customWidth="1"/>
    <col min="11271" max="11272" width="9.140625" style="19"/>
    <col min="11273" max="11273" width="15.85546875" style="19" customWidth="1"/>
    <col min="11274" max="11521" width="9.140625" style="19"/>
    <col min="11522" max="11522" width="32.140625" style="19" bestFit="1" customWidth="1"/>
    <col min="11523" max="11523" width="21.42578125" style="19" bestFit="1" customWidth="1"/>
    <col min="11524" max="11524" width="11.5703125" style="19" bestFit="1" customWidth="1"/>
    <col min="11525" max="11525" width="12.28515625" style="19" bestFit="1" customWidth="1"/>
    <col min="11526" max="11526" width="10.5703125" style="19" bestFit="1" customWidth="1"/>
    <col min="11527" max="11528" width="9.140625" style="19"/>
    <col min="11529" max="11529" width="15.85546875" style="19" customWidth="1"/>
    <col min="11530" max="11777" width="9.140625" style="19"/>
    <col min="11778" max="11778" width="32.140625" style="19" bestFit="1" customWidth="1"/>
    <col min="11779" max="11779" width="21.42578125" style="19" bestFit="1" customWidth="1"/>
    <col min="11780" max="11780" width="11.5703125" style="19" bestFit="1" customWidth="1"/>
    <col min="11781" max="11781" width="12.28515625" style="19" bestFit="1" customWidth="1"/>
    <col min="11782" max="11782" width="10.5703125" style="19" bestFit="1" customWidth="1"/>
    <col min="11783" max="11784" width="9.140625" style="19"/>
    <col min="11785" max="11785" width="15.85546875" style="19" customWidth="1"/>
    <col min="11786" max="12033" width="9.140625" style="19"/>
    <col min="12034" max="12034" width="32.140625" style="19" bestFit="1" customWidth="1"/>
    <col min="12035" max="12035" width="21.42578125" style="19" bestFit="1" customWidth="1"/>
    <col min="12036" max="12036" width="11.5703125" style="19" bestFit="1" customWidth="1"/>
    <col min="12037" max="12037" width="12.28515625" style="19" bestFit="1" customWidth="1"/>
    <col min="12038" max="12038" width="10.5703125" style="19" bestFit="1" customWidth="1"/>
    <col min="12039" max="12040" width="9.140625" style="19"/>
    <col min="12041" max="12041" width="15.85546875" style="19" customWidth="1"/>
    <col min="12042" max="12289" width="9.140625" style="19"/>
    <col min="12290" max="12290" width="32.140625" style="19" bestFit="1" customWidth="1"/>
    <col min="12291" max="12291" width="21.42578125" style="19" bestFit="1" customWidth="1"/>
    <col min="12292" max="12292" width="11.5703125" style="19" bestFit="1" customWidth="1"/>
    <col min="12293" max="12293" width="12.28515625" style="19" bestFit="1" customWidth="1"/>
    <col min="12294" max="12294" width="10.5703125" style="19" bestFit="1" customWidth="1"/>
    <col min="12295" max="12296" width="9.140625" style="19"/>
    <col min="12297" max="12297" width="15.85546875" style="19" customWidth="1"/>
    <col min="12298" max="12545" width="9.140625" style="19"/>
    <col min="12546" max="12546" width="32.140625" style="19" bestFit="1" customWidth="1"/>
    <col min="12547" max="12547" width="21.42578125" style="19" bestFit="1" customWidth="1"/>
    <col min="12548" max="12548" width="11.5703125" style="19" bestFit="1" customWidth="1"/>
    <col min="12549" max="12549" width="12.28515625" style="19" bestFit="1" customWidth="1"/>
    <col min="12550" max="12550" width="10.5703125" style="19" bestFit="1" customWidth="1"/>
    <col min="12551" max="12552" width="9.140625" style="19"/>
    <col min="12553" max="12553" width="15.85546875" style="19" customWidth="1"/>
    <col min="12554" max="12801" width="9.140625" style="19"/>
    <col min="12802" max="12802" width="32.140625" style="19" bestFit="1" customWidth="1"/>
    <col min="12803" max="12803" width="21.42578125" style="19" bestFit="1" customWidth="1"/>
    <col min="12804" max="12804" width="11.5703125" style="19" bestFit="1" customWidth="1"/>
    <col min="12805" max="12805" width="12.28515625" style="19" bestFit="1" customWidth="1"/>
    <col min="12806" max="12806" width="10.5703125" style="19" bestFit="1" customWidth="1"/>
    <col min="12807" max="12808" width="9.140625" style="19"/>
    <col min="12809" max="12809" width="15.85546875" style="19" customWidth="1"/>
    <col min="12810" max="13057" width="9.140625" style="19"/>
    <col min="13058" max="13058" width="32.140625" style="19" bestFit="1" customWidth="1"/>
    <col min="13059" max="13059" width="21.42578125" style="19" bestFit="1" customWidth="1"/>
    <col min="13060" max="13060" width="11.5703125" style="19" bestFit="1" customWidth="1"/>
    <col min="13061" max="13061" width="12.28515625" style="19" bestFit="1" customWidth="1"/>
    <col min="13062" max="13062" width="10.5703125" style="19" bestFit="1" customWidth="1"/>
    <col min="13063" max="13064" width="9.140625" style="19"/>
    <col min="13065" max="13065" width="15.85546875" style="19" customWidth="1"/>
    <col min="13066" max="13313" width="9.140625" style="19"/>
    <col min="13314" max="13314" width="32.140625" style="19" bestFit="1" customWidth="1"/>
    <col min="13315" max="13315" width="21.42578125" style="19" bestFit="1" customWidth="1"/>
    <col min="13316" max="13316" width="11.5703125" style="19" bestFit="1" customWidth="1"/>
    <col min="13317" max="13317" width="12.28515625" style="19" bestFit="1" customWidth="1"/>
    <col min="13318" max="13318" width="10.5703125" style="19" bestFit="1" customWidth="1"/>
    <col min="13319" max="13320" width="9.140625" style="19"/>
    <col min="13321" max="13321" width="15.85546875" style="19" customWidth="1"/>
    <col min="13322" max="13569" width="9.140625" style="19"/>
    <col min="13570" max="13570" width="32.140625" style="19" bestFit="1" customWidth="1"/>
    <col min="13571" max="13571" width="21.42578125" style="19" bestFit="1" customWidth="1"/>
    <col min="13572" max="13572" width="11.5703125" style="19" bestFit="1" customWidth="1"/>
    <col min="13573" max="13573" width="12.28515625" style="19" bestFit="1" customWidth="1"/>
    <col min="13574" max="13574" width="10.5703125" style="19" bestFit="1" customWidth="1"/>
    <col min="13575" max="13576" width="9.140625" style="19"/>
    <col min="13577" max="13577" width="15.85546875" style="19" customWidth="1"/>
    <col min="13578" max="13825" width="9.140625" style="19"/>
    <col min="13826" max="13826" width="32.140625" style="19" bestFit="1" customWidth="1"/>
    <col min="13827" max="13827" width="21.42578125" style="19" bestFit="1" customWidth="1"/>
    <col min="13828" max="13828" width="11.5703125" style="19" bestFit="1" customWidth="1"/>
    <col min="13829" max="13829" width="12.28515625" style="19" bestFit="1" customWidth="1"/>
    <col min="13830" max="13830" width="10.5703125" style="19" bestFit="1" customWidth="1"/>
    <col min="13831" max="13832" width="9.140625" style="19"/>
    <col min="13833" max="13833" width="15.85546875" style="19" customWidth="1"/>
    <col min="13834" max="14081" width="9.140625" style="19"/>
    <col min="14082" max="14082" width="32.140625" style="19" bestFit="1" customWidth="1"/>
    <col min="14083" max="14083" width="21.42578125" style="19" bestFit="1" customWidth="1"/>
    <col min="14084" max="14084" width="11.5703125" style="19" bestFit="1" customWidth="1"/>
    <col min="14085" max="14085" width="12.28515625" style="19" bestFit="1" customWidth="1"/>
    <col min="14086" max="14086" width="10.5703125" style="19" bestFit="1" customWidth="1"/>
    <col min="14087" max="14088" width="9.140625" style="19"/>
    <col min="14089" max="14089" width="15.85546875" style="19" customWidth="1"/>
    <col min="14090" max="14337" width="9.140625" style="19"/>
    <col min="14338" max="14338" width="32.140625" style="19" bestFit="1" customWidth="1"/>
    <col min="14339" max="14339" width="21.42578125" style="19" bestFit="1" customWidth="1"/>
    <col min="14340" max="14340" width="11.5703125" style="19" bestFit="1" customWidth="1"/>
    <col min="14341" max="14341" width="12.28515625" style="19" bestFit="1" customWidth="1"/>
    <col min="14342" max="14342" width="10.5703125" style="19" bestFit="1" customWidth="1"/>
    <col min="14343" max="14344" width="9.140625" style="19"/>
    <col min="14345" max="14345" width="15.85546875" style="19" customWidth="1"/>
    <col min="14346" max="14593" width="9.140625" style="19"/>
    <col min="14594" max="14594" width="32.140625" style="19" bestFit="1" customWidth="1"/>
    <col min="14595" max="14595" width="21.42578125" style="19" bestFit="1" customWidth="1"/>
    <col min="14596" max="14596" width="11.5703125" style="19" bestFit="1" customWidth="1"/>
    <col min="14597" max="14597" width="12.28515625" style="19" bestFit="1" customWidth="1"/>
    <col min="14598" max="14598" width="10.5703125" style="19" bestFit="1" customWidth="1"/>
    <col min="14599" max="14600" width="9.140625" style="19"/>
    <col min="14601" max="14601" width="15.85546875" style="19" customWidth="1"/>
    <col min="14602" max="14849" width="9.140625" style="19"/>
    <col min="14850" max="14850" width="32.140625" style="19" bestFit="1" customWidth="1"/>
    <col min="14851" max="14851" width="21.42578125" style="19" bestFit="1" customWidth="1"/>
    <col min="14852" max="14852" width="11.5703125" style="19" bestFit="1" customWidth="1"/>
    <col min="14853" max="14853" width="12.28515625" style="19" bestFit="1" customWidth="1"/>
    <col min="14854" max="14854" width="10.5703125" style="19" bestFit="1" customWidth="1"/>
    <col min="14855" max="14856" width="9.140625" style="19"/>
    <col min="14857" max="14857" width="15.85546875" style="19" customWidth="1"/>
    <col min="14858" max="15105" width="9.140625" style="19"/>
    <col min="15106" max="15106" width="32.140625" style="19" bestFit="1" customWidth="1"/>
    <col min="15107" max="15107" width="21.42578125" style="19" bestFit="1" customWidth="1"/>
    <col min="15108" max="15108" width="11.5703125" style="19" bestFit="1" customWidth="1"/>
    <col min="15109" max="15109" width="12.28515625" style="19" bestFit="1" customWidth="1"/>
    <col min="15110" max="15110" width="10.5703125" style="19" bestFit="1" customWidth="1"/>
    <col min="15111" max="15112" width="9.140625" style="19"/>
    <col min="15113" max="15113" width="15.85546875" style="19" customWidth="1"/>
    <col min="15114" max="15361" width="9.140625" style="19"/>
    <col min="15362" max="15362" width="32.140625" style="19" bestFit="1" customWidth="1"/>
    <col min="15363" max="15363" width="21.42578125" style="19" bestFit="1" customWidth="1"/>
    <col min="15364" max="15364" width="11.5703125" style="19" bestFit="1" customWidth="1"/>
    <col min="15365" max="15365" width="12.28515625" style="19" bestFit="1" customWidth="1"/>
    <col min="15366" max="15366" width="10.5703125" style="19" bestFit="1" customWidth="1"/>
    <col min="15367" max="15368" width="9.140625" style="19"/>
    <col min="15369" max="15369" width="15.85546875" style="19" customWidth="1"/>
    <col min="15370" max="15617" width="9.140625" style="19"/>
    <col min="15618" max="15618" width="32.140625" style="19" bestFit="1" customWidth="1"/>
    <col min="15619" max="15619" width="21.42578125" style="19" bestFit="1" customWidth="1"/>
    <col min="15620" max="15620" width="11.5703125" style="19" bestFit="1" customWidth="1"/>
    <col min="15621" max="15621" width="12.28515625" style="19" bestFit="1" customWidth="1"/>
    <col min="15622" max="15622" width="10.5703125" style="19" bestFit="1" customWidth="1"/>
    <col min="15623" max="15624" width="9.140625" style="19"/>
    <col min="15625" max="15625" width="15.85546875" style="19" customWidth="1"/>
    <col min="15626" max="15873" width="9.140625" style="19"/>
    <col min="15874" max="15874" width="32.140625" style="19" bestFit="1" customWidth="1"/>
    <col min="15875" max="15875" width="21.42578125" style="19" bestFit="1" customWidth="1"/>
    <col min="15876" max="15876" width="11.5703125" style="19" bestFit="1" customWidth="1"/>
    <col min="15877" max="15877" width="12.28515625" style="19" bestFit="1" customWidth="1"/>
    <col min="15878" max="15878" width="10.5703125" style="19" bestFit="1" customWidth="1"/>
    <col min="15879" max="15880" width="9.140625" style="19"/>
    <col min="15881" max="15881" width="15.85546875" style="19" customWidth="1"/>
    <col min="15882" max="16129" width="9.140625" style="19"/>
    <col min="16130" max="16130" width="32.140625" style="19" bestFit="1" customWidth="1"/>
    <col min="16131" max="16131" width="21.42578125" style="19" bestFit="1" customWidth="1"/>
    <col min="16132" max="16132" width="11.5703125" style="19" bestFit="1" customWidth="1"/>
    <col min="16133" max="16133" width="12.28515625" style="19" bestFit="1" customWidth="1"/>
    <col min="16134" max="16134" width="10.5703125" style="19" bestFit="1" customWidth="1"/>
    <col min="16135" max="16136" width="9.140625" style="19"/>
    <col min="16137" max="16137" width="15.85546875" style="19" customWidth="1"/>
    <col min="16138" max="16384" width="9.140625" style="19"/>
  </cols>
  <sheetData>
    <row r="1" spans="2:9" x14ac:dyDescent="0.25">
      <c r="E1" s="130"/>
    </row>
    <row r="2" spans="2:9" x14ac:dyDescent="0.25">
      <c r="E2" s="131"/>
    </row>
    <row r="3" spans="2:9" s="30" customFormat="1" x14ac:dyDescent="0.25">
      <c r="B3" s="167" t="s">
        <v>80</v>
      </c>
      <c r="C3" s="167"/>
      <c r="D3" s="167"/>
      <c r="F3" s="40"/>
      <c r="G3" s="40"/>
      <c r="H3" s="40"/>
    </row>
    <row r="4" spans="2:9" s="30" customFormat="1" x14ac:dyDescent="0.25">
      <c r="B4" s="166" t="s">
        <v>143</v>
      </c>
      <c r="C4" s="166"/>
      <c r="D4" s="166"/>
      <c r="G4" s="41"/>
    </row>
    <row r="5" spans="2:9" s="30" customFormat="1" x14ac:dyDescent="0.25">
      <c r="B5" s="166" t="s">
        <v>146</v>
      </c>
      <c r="C5" s="166"/>
      <c r="D5" s="166"/>
      <c r="G5" s="41"/>
    </row>
    <row r="6" spans="2:9" s="30" customFormat="1" x14ac:dyDescent="0.25">
      <c r="B6" s="166" t="s">
        <v>129</v>
      </c>
      <c r="C6" s="166"/>
      <c r="D6" s="166"/>
      <c r="G6" s="41"/>
    </row>
    <row r="7" spans="2:9" s="30" customFormat="1" x14ac:dyDescent="0.25">
      <c r="B7" s="166" t="s">
        <v>246</v>
      </c>
      <c r="C7" s="166"/>
      <c r="D7" s="166"/>
    </row>
    <row r="8" spans="2:9" s="30" customFormat="1" x14ac:dyDescent="0.25">
      <c r="B8" s="166"/>
      <c r="C8" s="166"/>
      <c r="D8" s="166"/>
      <c r="E8" s="41"/>
      <c r="F8" s="41"/>
      <c r="G8" s="41"/>
    </row>
    <row r="9" spans="2:9" s="30" customFormat="1" x14ac:dyDescent="0.25">
      <c r="B9" s="39"/>
      <c r="D9" s="41"/>
      <c r="E9" s="41"/>
      <c r="F9" s="41"/>
      <c r="G9" s="41"/>
    </row>
    <row r="10" spans="2:9" s="30" customFormat="1" x14ac:dyDescent="0.25">
      <c r="B10" s="166" t="s">
        <v>48</v>
      </c>
      <c r="C10" s="166"/>
      <c r="D10" s="41"/>
      <c r="E10" s="41"/>
      <c r="F10" s="41"/>
      <c r="G10" s="41"/>
      <c r="H10" s="41"/>
      <c r="I10" s="41"/>
    </row>
    <row r="11" spans="2:9" s="30" customFormat="1" x14ac:dyDescent="0.25">
      <c r="B11" s="32" t="s">
        <v>11</v>
      </c>
      <c r="C11" s="88" t="s">
        <v>12</v>
      </c>
      <c r="D11" s="32" t="s">
        <v>47</v>
      </c>
      <c r="F11" s="41"/>
      <c r="G11" s="41"/>
    </row>
    <row r="12" spans="2:9" s="30" customFormat="1" x14ac:dyDescent="0.25">
      <c r="B12" s="89" t="s">
        <v>102</v>
      </c>
      <c r="C12" s="86">
        <v>70125</v>
      </c>
      <c r="D12" s="58">
        <v>75</v>
      </c>
      <c r="F12" s="41"/>
      <c r="G12" s="41"/>
    </row>
    <row r="13" spans="2:9" s="30" customFormat="1" x14ac:dyDescent="0.25">
      <c r="B13" s="36" t="s">
        <v>103</v>
      </c>
      <c r="C13" s="86">
        <v>23375</v>
      </c>
      <c r="D13" s="58">
        <v>25</v>
      </c>
      <c r="F13" s="41"/>
      <c r="G13" s="41"/>
    </row>
    <row r="14" spans="2:9" s="30" customFormat="1" x14ac:dyDescent="0.25">
      <c r="B14" s="36" t="s">
        <v>104</v>
      </c>
      <c r="C14" s="86">
        <f>ROUND($D$29*D14/100,2)</f>
        <v>0</v>
      </c>
      <c r="D14" s="58"/>
      <c r="F14" s="41"/>
      <c r="G14" s="41"/>
    </row>
    <row r="15" spans="2:9" s="30" customFormat="1" x14ac:dyDescent="0.25">
      <c r="B15" s="36" t="s">
        <v>105</v>
      </c>
      <c r="C15" s="86">
        <f>ROUND($D$29*D15/100,2)</f>
        <v>0</v>
      </c>
      <c r="D15" s="58"/>
      <c r="F15" s="41"/>
      <c r="G15" s="41"/>
    </row>
    <row r="16" spans="2:9" s="30" customFormat="1" x14ac:dyDescent="0.25">
      <c r="B16" s="36" t="s">
        <v>106</v>
      </c>
      <c r="C16" s="86">
        <f>ROUND($D$29*D16/100,2)</f>
        <v>0</v>
      </c>
      <c r="D16" s="58"/>
      <c r="F16" s="41"/>
      <c r="G16" s="41"/>
    </row>
    <row r="17" spans="2:7" s="30" customFormat="1" x14ac:dyDescent="0.25">
      <c r="B17" s="87" t="s">
        <v>49</v>
      </c>
      <c r="C17" s="42">
        <f>SUM(C12:C16)</f>
        <v>93500</v>
      </c>
      <c r="D17" s="42">
        <f>SUM(D12:D16)</f>
        <v>100</v>
      </c>
    </row>
    <row r="18" spans="2:7" s="30" customFormat="1" x14ac:dyDescent="0.25">
      <c r="B18" s="39"/>
      <c r="D18" s="41"/>
      <c r="E18" s="41"/>
      <c r="F18" s="41"/>
      <c r="G18" s="41"/>
    </row>
    <row r="19" spans="2:7" s="30" customFormat="1" x14ac:dyDescent="0.25">
      <c r="B19" s="168" t="s">
        <v>50</v>
      </c>
      <c r="C19" s="168"/>
    </row>
    <row r="20" spans="2:7" s="30" customFormat="1" x14ac:dyDescent="0.25">
      <c r="B20" s="169" t="s">
        <v>24</v>
      </c>
      <c r="C20" s="170"/>
      <c r="D20" s="32" t="s">
        <v>16</v>
      </c>
      <c r="E20" s="43" t="s">
        <v>36</v>
      </c>
      <c r="F20" s="44"/>
    </row>
    <row r="21" spans="2:7" s="30" customFormat="1" x14ac:dyDescent="0.25">
      <c r="B21" s="173" t="s">
        <v>4</v>
      </c>
      <c r="C21" s="174"/>
      <c r="D21" s="57">
        <v>20063.68</v>
      </c>
      <c r="E21" s="57">
        <f>IFERROR((ROUND(D21/$D$29*100,2)),0)</f>
        <v>21.46</v>
      </c>
      <c r="F21" s="45"/>
    </row>
    <row r="22" spans="2:7" s="30" customFormat="1" x14ac:dyDescent="0.25">
      <c r="B22" s="173" t="s">
        <v>5</v>
      </c>
      <c r="C22" s="174"/>
      <c r="D22" s="57">
        <f>G63</f>
        <v>0</v>
      </c>
      <c r="E22" s="57">
        <f>IFERROR((ROUND(D22/$D$29*100,2)),0)</f>
        <v>0</v>
      </c>
      <c r="F22" s="45"/>
    </row>
    <row r="23" spans="2:7" s="30" customFormat="1" x14ac:dyDescent="0.25">
      <c r="B23" s="175" t="s">
        <v>128</v>
      </c>
      <c r="C23" s="176"/>
      <c r="D23" s="57">
        <f>G64</f>
        <v>266.32</v>
      </c>
      <c r="E23" s="57">
        <f t="shared" ref="E23:E24" si="0">IFERROR((ROUND(D23/$D$29*100,2)),0)</f>
        <v>0.28000000000000003</v>
      </c>
      <c r="F23" s="45"/>
    </row>
    <row r="24" spans="2:7" s="30" customFormat="1" x14ac:dyDescent="0.25">
      <c r="B24" s="175" t="s">
        <v>120</v>
      </c>
      <c r="C24" s="176"/>
      <c r="D24" s="57">
        <f>G66</f>
        <v>0</v>
      </c>
      <c r="E24" s="57">
        <f t="shared" si="0"/>
        <v>0</v>
      </c>
      <c r="F24" s="45"/>
    </row>
    <row r="25" spans="2:7" s="30" customFormat="1" ht="15" customHeight="1" x14ac:dyDescent="0.25">
      <c r="B25" s="173" t="s">
        <v>82</v>
      </c>
      <c r="C25" s="174"/>
      <c r="D25" s="57">
        <f>G67</f>
        <v>0</v>
      </c>
      <c r="E25" s="57">
        <f>IFERROR((ROUND(D25/$D$29*100,2)),0)</f>
        <v>0</v>
      </c>
      <c r="F25" s="45"/>
    </row>
    <row r="26" spans="2:7" s="30" customFormat="1" ht="15" customHeight="1" x14ac:dyDescent="0.25">
      <c r="B26" s="175" t="s">
        <v>78</v>
      </c>
      <c r="C26" s="176"/>
      <c r="D26" s="57">
        <v>73170</v>
      </c>
      <c r="E26" s="57">
        <f>IFERROR((ROUND(D26/$D$29*100,2)),0)</f>
        <v>78.260000000000005</v>
      </c>
      <c r="F26" s="45"/>
    </row>
    <row r="27" spans="2:7" s="30" customFormat="1" x14ac:dyDescent="0.25">
      <c r="B27" s="171" t="s">
        <v>25</v>
      </c>
      <c r="C27" s="172"/>
      <c r="D27" s="59">
        <f>SUM(D21:D26)</f>
        <v>93500</v>
      </c>
      <c r="E27" s="59">
        <f>IFERROR((ROUND(D27/$D$29*100,2)),0)</f>
        <v>100</v>
      </c>
      <c r="F27" s="45"/>
    </row>
    <row r="28" spans="2:7" s="30" customFormat="1" x14ac:dyDescent="0.25">
      <c r="B28" s="171" t="s">
        <v>26</v>
      </c>
      <c r="C28" s="172"/>
      <c r="D28" s="59">
        <f>G75</f>
        <v>0</v>
      </c>
      <c r="E28" s="59">
        <f>IFERROR((ROUND(D28/$D$29*100,2)),0)</f>
        <v>0</v>
      </c>
      <c r="F28" s="45"/>
    </row>
    <row r="29" spans="2:7" s="30" customFormat="1" x14ac:dyDescent="0.25">
      <c r="B29" s="169" t="s">
        <v>27</v>
      </c>
      <c r="C29" s="170"/>
      <c r="D29" s="60">
        <f>SUM(D27:D28)</f>
        <v>93500</v>
      </c>
      <c r="E29" s="60">
        <f>IFERROR((ROUND(D29/$D$29*100,2)),0)</f>
        <v>100</v>
      </c>
      <c r="F29" s="46"/>
    </row>
    <row r="30" spans="2:7" s="30" customFormat="1" x14ac:dyDescent="0.25"/>
    <row r="31" spans="2:7" s="30" customFormat="1" x14ac:dyDescent="0.25">
      <c r="B31" s="83" t="s">
        <v>121</v>
      </c>
      <c r="C31" s="83"/>
    </row>
    <row r="32" spans="2:7" s="30" customFormat="1" x14ac:dyDescent="0.25">
      <c r="B32" s="32"/>
      <c r="C32" s="32" t="s">
        <v>16</v>
      </c>
    </row>
    <row r="33" spans="2:3" s="30" customFormat="1" x14ac:dyDescent="0.25">
      <c r="B33" s="84" t="s">
        <v>83</v>
      </c>
      <c r="C33" s="61"/>
    </row>
    <row r="34" spans="2:3" s="30" customFormat="1" x14ac:dyDescent="0.25">
      <c r="B34" s="84" t="s">
        <v>109</v>
      </c>
      <c r="C34" s="61"/>
    </row>
    <row r="35" spans="2:3" s="30" customFormat="1" ht="31.5" x14ac:dyDescent="0.25">
      <c r="B35" s="84" t="s">
        <v>84</v>
      </c>
      <c r="C35" s="61"/>
    </row>
    <row r="36" spans="2:3" s="30" customFormat="1" x14ac:dyDescent="0.25">
      <c r="B36" s="84" t="s">
        <v>85</v>
      </c>
      <c r="C36" s="61"/>
    </row>
    <row r="37" spans="2:3" s="30" customFormat="1" x14ac:dyDescent="0.25">
      <c r="B37" s="84" t="s">
        <v>86</v>
      </c>
      <c r="C37" s="61"/>
    </row>
    <row r="38" spans="2:3" s="30" customFormat="1" x14ac:dyDescent="0.25">
      <c r="B38" s="84" t="s">
        <v>87</v>
      </c>
      <c r="C38" s="61"/>
    </row>
    <row r="39" spans="2:3" s="30" customFormat="1" x14ac:dyDescent="0.25">
      <c r="B39" s="84" t="s">
        <v>110</v>
      </c>
      <c r="C39" s="61">
        <v>93500</v>
      </c>
    </row>
    <row r="40" spans="2:3" s="30" customFormat="1" x14ac:dyDescent="0.25">
      <c r="B40" s="84" t="s">
        <v>88</v>
      </c>
      <c r="C40" s="61"/>
    </row>
    <row r="41" spans="2:3" s="30" customFormat="1" x14ac:dyDescent="0.25">
      <c r="B41" s="84" t="s">
        <v>89</v>
      </c>
      <c r="C41" s="61"/>
    </row>
    <row r="42" spans="2:3" s="30" customFormat="1" ht="31.5" x14ac:dyDescent="0.25">
      <c r="B42" s="85" t="s">
        <v>90</v>
      </c>
      <c r="C42" s="61"/>
    </row>
    <row r="43" spans="2:3" s="30" customFormat="1" x14ac:dyDescent="0.25">
      <c r="B43" s="84" t="s">
        <v>91</v>
      </c>
      <c r="C43" s="61"/>
    </row>
    <row r="44" spans="2:3" s="30" customFormat="1" x14ac:dyDescent="0.25">
      <c r="B44" s="84" t="s">
        <v>92</v>
      </c>
      <c r="C44" s="61"/>
    </row>
    <row r="45" spans="2:3" s="30" customFormat="1" x14ac:dyDescent="0.25">
      <c r="B45" s="84" t="s">
        <v>93</v>
      </c>
      <c r="C45" s="61"/>
    </row>
    <row r="46" spans="2:3" s="30" customFormat="1" x14ac:dyDescent="0.25">
      <c r="B46" s="84" t="s">
        <v>94</v>
      </c>
      <c r="C46" s="61"/>
    </row>
    <row r="47" spans="2:3" s="30" customFormat="1" ht="31.5" x14ac:dyDescent="0.25">
      <c r="B47" s="84" t="s">
        <v>95</v>
      </c>
      <c r="C47" s="61"/>
    </row>
    <row r="48" spans="2:3" s="30" customFormat="1" ht="18" customHeight="1" x14ac:dyDescent="0.25">
      <c r="B48" s="84" t="s">
        <v>96</v>
      </c>
      <c r="C48" s="61"/>
    </row>
    <row r="49" spans="2:7" s="30" customFormat="1" ht="18" customHeight="1" x14ac:dyDescent="0.25">
      <c r="B49" s="84" t="s">
        <v>97</v>
      </c>
      <c r="C49" s="61"/>
    </row>
    <row r="50" spans="2:7" s="30" customFormat="1" ht="18" customHeight="1" x14ac:dyDescent="0.25">
      <c r="B50" s="84" t="s">
        <v>98</v>
      </c>
      <c r="C50" s="61"/>
    </row>
    <row r="51" spans="2:7" s="30" customFormat="1" x14ac:dyDescent="0.25">
      <c r="B51" s="84" t="s">
        <v>99</v>
      </c>
      <c r="C51" s="61"/>
    </row>
    <row r="52" spans="2:7" s="30" customFormat="1" ht="33.75" customHeight="1" x14ac:dyDescent="0.25">
      <c r="B52" s="84" t="s">
        <v>100</v>
      </c>
      <c r="C52" s="61"/>
    </row>
    <row r="53" spans="2:7" s="30" customFormat="1" ht="16.5" customHeight="1" x14ac:dyDescent="0.25">
      <c r="B53" s="84" t="s">
        <v>101</v>
      </c>
      <c r="C53" s="61"/>
    </row>
    <row r="54" spans="2:7" s="30" customFormat="1" x14ac:dyDescent="0.25">
      <c r="B54" s="47" t="s">
        <v>16</v>
      </c>
      <c r="C54" s="42">
        <f>SUM(C33:C53)</f>
        <v>93500</v>
      </c>
    </row>
    <row r="55" spans="2:7" s="30" customFormat="1" x14ac:dyDescent="0.25">
      <c r="B55" s="45"/>
      <c r="C55" s="75"/>
    </row>
    <row r="56" spans="2:7" s="30" customFormat="1" x14ac:dyDescent="0.25">
      <c r="B56" s="48" t="s">
        <v>122</v>
      </c>
      <c r="C56" s="39"/>
    </row>
    <row r="57" spans="2:7" s="30" customFormat="1" x14ac:dyDescent="0.25">
      <c r="B57" s="32" t="s">
        <v>2</v>
      </c>
      <c r="C57" s="32" t="s">
        <v>28</v>
      </c>
      <c r="D57" s="32" t="s">
        <v>29</v>
      </c>
      <c r="E57" s="32" t="s">
        <v>34</v>
      </c>
      <c r="F57" s="32" t="s">
        <v>35</v>
      </c>
      <c r="G57" s="81" t="s">
        <v>16</v>
      </c>
    </row>
    <row r="58" spans="2:7" s="30" customFormat="1" x14ac:dyDescent="0.25">
      <c r="B58" s="93" t="s">
        <v>30</v>
      </c>
      <c r="C58" s="94"/>
      <c r="D58" s="94"/>
      <c r="E58" s="94"/>
      <c r="F58" s="94"/>
      <c r="G58" s="94"/>
    </row>
    <row r="59" spans="2:7" s="30" customFormat="1" x14ac:dyDescent="0.25">
      <c r="B59" s="93" t="s">
        <v>66</v>
      </c>
      <c r="C59" s="96"/>
      <c r="D59" s="96"/>
      <c r="E59" s="96"/>
      <c r="F59" s="96"/>
      <c r="G59" s="90">
        <f>SUM(G60:G62)</f>
        <v>20063.679999999997</v>
      </c>
    </row>
    <row r="60" spans="2:7" s="25" customFormat="1" ht="252" x14ac:dyDescent="0.25">
      <c r="B60" s="110" t="s">
        <v>144</v>
      </c>
      <c r="C60" s="110" t="s">
        <v>131</v>
      </c>
      <c r="D60" s="108" t="s">
        <v>31</v>
      </c>
      <c r="E60" s="107">
        <v>1456</v>
      </c>
      <c r="F60" s="107">
        <v>10.3</v>
      </c>
      <c r="G60" s="91">
        <f t="shared" ref="G60:G62" si="1">ROUND(E60*F60,2)</f>
        <v>14996.8</v>
      </c>
    </row>
    <row r="61" spans="2:7" s="25" customFormat="1" x14ac:dyDescent="0.25">
      <c r="B61" s="108" t="s">
        <v>141</v>
      </c>
      <c r="C61" s="108"/>
      <c r="D61" s="111">
        <v>0.33</v>
      </c>
      <c r="E61" s="23">
        <v>1456</v>
      </c>
      <c r="F61" s="113">
        <v>3.4</v>
      </c>
      <c r="G61" s="91">
        <f t="shared" si="1"/>
        <v>4950.3999999999996</v>
      </c>
    </row>
    <row r="62" spans="2:7" s="25" customFormat="1" x14ac:dyDescent="0.25">
      <c r="B62" s="108" t="s">
        <v>130</v>
      </c>
      <c r="C62" s="109"/>
      <c r="D62" s="112">
        <v>8.0000000000000002E-3</v>
      </c>
      <c r="E62" s="23">
        <v>1456</v>
      </c>
      <c r="F62" s="113">
        <v>0.08</v>
      </c>
      <c r="G62" s="91">
        <f t="shared" si="1"/>
        <v>116.48</v>
      </c>
    </row>
    <row r="63" spans="2:7" s="30" customFormat="1" x14ac:dyDescent="0.25">
      <c r="B63" s="93" t="s">
        <v>7</v>
      </c>
      <c r="C63" s="97"/>
      <c r="D63" s="96"/>
      <c r="E63" s="96"/>
      <c r="F63" s="96"/>
      <c r="G63" s="90"/>
    </row>
    <row r="64" spans="2:7" s="30" customFormat="1" x14ac:dyDescent="0.25">
      <c r="B64" s="93" t="s">
        <v>118</v>
      </c>
      <c r="C64" s="96"/>
      <c r="D64" s="96"/>
      <c r="E64" s="96"/>
      <c r="F64" s="96"/>
      <c r="G64" s="90">
        <f>G65</f>
        <v>266.32</v>
      </c>
    </row>
    <row r="65" spans="2:7" s="25" customFormat="1" ht="47.25" x14ac:dyDescent="0.25">
      <c r="B65" s="23" t="s">
        <v>147</v>
      </c>
      <c r="C65" s="125" t="s">
        <v>148</v>
      </c>
      <c r="D65" s="23" t="s">
        <v>139</v>
      </c>
      <c r="E65" s="23">
        <v>1</v>
      </c>
      <c r="F65" s="23">
        <v>266.32</v>
      </c>
      <c r="G65" s="91">
        <v>266.32</v>
      </c>
    </row>
    <row r="66" spans="2:7" s="25" customFormat="1" x14ac:dyDescent="0.25">
      <c r="B66" s="102" t="s">
        <v>119</v>
      </c>
      <c r="C66" s="73"/>
      <c r="D66" s="73"/>
      <c r="E66" s="73"/>
      <c r="F66" s="73"/>
      <c r="G66" s="92"/>
    </row>
    <row r="67" spans="2:7" s="25" customFormat="1" x14ac:dyDescent="0.25">
      <c r="B67" s="73" t="s">
        <v>107</v>
      </c>
      <c r="C67" s="73"/>
      <c r="D67" s="73"/>
      <c r="E67" s="73"/>
      <c r="F67" s="73"/>
      <c r="G67" s="92"/>
    </row>
    <row r="68" spans="2:7" s="25" customFormat="1" x14ac:dyDescent="0.25">
      <c r="B68" s="73" t="s">
        <v>108</v>
      </c>
      <c r="C68" s="73"/>
      <c r="D68" s="73"/>
      <c r="E68" s="73"/>
      <c r="F68" s="73"/>
      <c r="G68" s="92">
        <f>SUM(G69:G73)</f>
        <v>73170</v>
      </c>
    </row>
    <row r="69" spans="2:7" s="25" customFormat="1" ht="108.75" customHeight="1" x14ac:dyDescent="0.25">
      <c r="B69" s="122" t="s">
        <v>134</v>
      </c>
      <c r="C69" s="124" t="s">
        <v>155</v>
      </c>
      <c r="D69" s="122" t="s">
        <v>140</v>
      </c>
      <c r="E69" s="123">
        <v>10</v>
      </c>
      <c r="F69" s="122">
        <v>2400</v>
      </c>
      <c r="G69" s="91">
        <f>E69*F69</f>
        <v>24000</v>
      </c>
    </row>
    <row r="70" spans="2:7" s="121" customFormat="1" ht="168" customHeight="1" x14ac:dyDescent="0.25">
      <c r="B70" s="122" t="s">
        <v>135</v>
      </c>
      <c r="C70" s="123" t="s">
        <v>142</v>
      </c>
      <c r="D70" s="122" t="s">
        <v>140</v>
      </c>
      <c r="E70" s="122">
        <v>7</v>
      </c>
      <c r="F70" s="122">
        <v>2070</v>
      </c>
      <c r="G70" s="91">
        <f t="shared" ref="G70:G73" si="2">E70*F70</f>
        <v>14490</v>
      </c>
    </row>
    <row r="71" spans="2:7" s="121" customFormat="1" ht="31.5" x14ac:dyDescent="0.25">
      <c r="B71" s="122" t="s">
        <v>136</v>
      </c>
      <c r="C71" s="123" t="s">
        <v>132</v>
      </c>
      <c r="D71" s="122" t="s">
        <v>140</v>
      </c>
      <c r="E71" s="122">
        <v>1</v>
      </c>
      <c r="F71" s="122">
        <v>9000</v>
      </c>
      <c r="G71" s="91">
        <f t="shared" si="2"/>
        <v>9000</v>
      </c>
    </row>
    <row r="72" spans="2:7" s="121" customFormat="1" ht="63" x14ac:dyDescent="0.25">
      <c r="B72" s="122" t="s">
        <v>137</v>
      </c>
      <c r="C72" s="123" t="s">
        <v>145</v>
      </c>
      <c r="D72" s="122" t="s">
        <v>140</v>
      </c>
      <c r="E72" s="122">
        <v>6</v>
      </c>
      <c r="F72" s="122">
        <v>1880</v>
      </c>
      <c r="G72" s="91">
        <f t="shared" si="2"/>
        <v>11280</v>
      </c>
    </row>
    <row r="73" spans="2:7" s="121" customFormat="1" ht="78.75" x14ac:dyDescent="0.25">
      <c r="B73" s="122" t="s">
        <v>138</v>
      </c>
      <c r="C73" s="123" t="s">
        <v>133</v>
      </c>
      <c r="D73" s="122" t="s">
        <v>140</v>
      </c>
      <c r="E73" s="122">
        <v>2</v>
      </c>
      <c r="F73" s="122">
        <v>7200</v>
      </c>
      <c r="G73" s="91">
        <f t="shared" si="2"/>
        <v>14400</v>
      </c>
    </row>
    <row r="74" spans="2:7" s="30" customFormat="1" x14ac:dyDescent="0.25">
      <c r="B74" s="119" t="s">
        <v>32</v>
      </c>
      <c r="C74" s="120"/>
      <c r="D74" s="120"/>
      <c r="E74" s="95"/>
      <c r="F74" s="95"/>
      <c r="G74" s="42">
        <f>SUM(G59,G63,G64,G66,G67,G68)</f>
        <v>93500</v>
      </c>
    </row>
    <row r="75" spans="2:7" s="25" customFormat="1" x14ac:dyDescent="0.25">
      <c r="B75" s="117" t="s">
        <v>33</v>
      </c>
      <c r="C75" s="118"/>
      <c r="D75" s="118"/>
      <c r="E75" s="80"/>
      <c r="F75" s="80"/>
      <c r="G75" s="63">
        <v>0</v>
      </c>
    </row>
    <row r="76" spans="2:7" s="30" customFormat="1" x14ac:dyDescent="0.25">
      <c r="B76" s="115" t="s">
        <v>8</v>
      </c>
      <c r="C76" s="116"/>
      <c r="D76" s="116"/>
      <c r="E76" s="79"/>
      <c r="F76" s="79"/>
      <c r="G76" s="62">
        <f>SUM(G74:G75)</f>
        <v>93500</v>
      </c>
    </row>
    <row r="77" spans="2:7" s="30" customFormat="1" x14ac:dyDescent="0.25">
      <c r="B77" s="114"/>
      <c r="C77" s="114"/>
      <c r="D77" s="114"/>
    </row>
    <row r="78" spans="2:7" s="30" customFormat="1" x14ac:dyDescent="0.25"/>
    <row r="79" spans="2:7" s="30" customFormat="1" x14ac:dyDescent="0.25"/>
    <row r="81" spans="5:5" x14ac:dyDescent="0.25">
      <c r="E81" s="126"/>
    </row>
    <row r="82" spans="5:5" x14ac:dyDescent="0.25">
      <c r="E82" s="127"/>
    </row>
    <row r="83" spans="5:5" x14ac:dyDescent="0.25">
      <c r="E83" s="127"/>
    </row>
    <row r="84" spans="5:5" x14ac:dyDescent="0.25">
      <c r="E84" s="127"/>
    </row>
    <row r="85" spans="5:5" x14ac:dyDescent="0.25">
      <c r="E85" s="127"/>
    </row>
    <row r="86" spans="5:5" x14ac:dyDescent="0.25">
      <c r="E86" s="128"/>
    </row>
  </sheetData>
  <sheetProtection formatCells="0" formatColumns="0" formatRows="0" insertRows="0" deleteRows="0" selectLockedCells="1"/>
  <dataConsolidate/>
  <mergeCells count="18">
    <mergeCell ref="B10:C10"/>
    <mergeCell ref="B19:C19"/>
    <mergeCell ref="B20:C20"/>
    <mergeCell ref="B27:C27"/>
    <mergeCell ref="B29:C29"/>
    <mergeCell ref="B28:C28"/>
    <mergeCell ref="B21:C21"/>
    <mergeCell ref="B22:C22"/>
    <mergeCell ref="B23:C23"/>
    <mergeCell ref="B24:C24"/>
    <mergeCell ref="B25:C25"/>
    <mergeCell ref="B26:C26"/>
    <mergeCell ref="B8:D8"/>
    <mergeCell ref="B3:D3"/>
    <mergeCell ref="B4:D4"/>
    <mergeCell ref="B5:D5"/>
    <mergeCell ref="B6:D6"/>
    <mergeCell ref="B7:D7"/>
  </mergeCells>
  <conditionalFormatting sqref="F11">
    <cfRule type="cellIs" dxfId="46" priority="6" operator="notBetween">
      <formula>0</formula>
      <formula>75</formula>
    </cfRule>
  </conditionalFormatting>
  <conditionalFormatting sqref="D17">
    <cfRule type="cellIs" dxfId="45" priority="1" operator="equal">
      <formula>0</formula>
    </cfRule>
    <cfRule type="cellIs" dxfId="44" priority="4" operator="lessThan">
      <formula>100</formula>
    </cfRule>
    <cfRule type="cellIs" dxfId="43" priority="5" operator="greaterThan">
      <formula>100</formula>
    </cfRule>
  </conditionalFormatting>
  <dataValidations xWindow="592" yWindow="462" count="14">
    <dataValidation type="decimal" operator="equal" allowBlank="1" showInputMessage="1" showErrorMessage="1" promptTitle="Tähelepanu!" prompt="AMIF tulu peab võrduma AMIF kuluga." sqref="C65579 IX65579 ST65579 ACP65579 AML65579 AWH65579 BGD65579 BPZ65579 BZV65579 CJR65579 CTN65579 DDJ65579 DNF65579 DXB65579 EGX65579 EQT65579 FAP65579 FKL65579 FUH65579 GED65579 GNZ65579 GXV65579 HHR65579 HRN65579 IBJ65579 ILF65579 IVB65579 JEX65579 JOT65579 JYP65579 KIL65579 KSH65579 LCD65579 LLZ65579 LVV65579 MFR65579 MPN65579 MZJ65579 NJF65579 NTB65579 OCX65579 OMT65579 OWP65579 PGL65579 PQH65579 QAD65579 QJZ65579 QTV65579 RDR65579 RNN65579 RXJ65579 SHF65579 SRB65579 TAX65579 TKT65579 TUP65579 UEL65579 UOH65579 UYD65579 VHZ65579 VRV65579 WBR65579 WLN65579 WVJ65579 C131115 IX131115 ST131115 ACP131115 AML131115 AWH131115 BGD131115 BPZ131115 BZV131115 CJR131115 CTN131115 DDJ131115 DNF131115 DXB131115 EGX131115 EQT131115 FAP131115 FKL131115 FUH131115 GED131115 GNZ131115 GXV131115 HHR131115 HRN131115 IBJ131115 ILF131115 IVB131115 JEX131115 JOT131115 JYP131115 KIL131115 KSH131115 LCD131115 LLZ131115 LVV131115 MFR131115 MPN131115 MZJ131115 NJF131115 NTB131115 OCX131115 OMT131115 OWP131115 PGL131115 PQH131115 QAD131115 QJZ131115 QTV131115 RDR131115 RNN131115 RXJ131115 SHF131115 SRB131115 TAX131115 TKT131115 TUP131115 UEL131115 UOH131115 UYD131115 VHZ131115 VRV131115 WBR131115 WLN131115 WVJ131115 C196651 IX196651 ST196651 ACP196651 AML196651 AWH196651 BGD196651 BPZ196651 BZV196651 CJR196651 CTN196651 DDJ196651 DNF196651 DXB196651 EGX196651 EQT196651 FAP196651 FKL196651 FUH196651 GED196651 GNZ196651 GXV196651 HHR196651 HRN196651 IBJ196651 ILF196651 IVB196651 JEX196651 JOT196651 JYP196651 KIL196651 KSH196651 LCD196651 LLZ196651 LVV196651 MFR196651 MPN196651 MZJ196651 NJF196651 NTB196651 OCX196651 OMT196651 OWP196651 PGL196651 PQH196651 QAD196651 QJZ196651 QTV196651 RDR196651 RNN196651 RXJ196651 SHF196651 SRB196651 TAX196651 TKT196651 TUP196651 UEL196651 UOH196651 UYD196651 VHZ196651 VRV196651 WBR196651 WLN196651 WVJ196651 C262187 IX262187 ST262187 ACP262187 AML262187 AWH262187 BGD262187 BPZ262187 BZV262187 CJR262187 CTN262187 DDJ262187 DNF262187 DXB262187 EGX262187 EQT262187 FAP262187 FKL262187 FUH262187 GED262187 GNZ262187 GXV262187 HHR262187 HRN262187 IBJ262187 ILF262187 IVB262187 JEX262187 JOT262187 JYP262187 KIL262187 KSH262187 LCD262187 LLZ262187 LVV262187 MFR262187 MPN262187 MZJ262187 NJF262187 NTB262187 OCX262187 OMT262187 OWP262187 PGL262187 PQH262187 QAD262187 QJZ262187 QTV262187 RDR262187 RNN262187 RXJ262187 SHF262187 SRB262187 TAX262187 TKT262187 TUP262187 UEL262187 UOH262187 UYD262187 VHZ262187 VRV262187 WBR262187 WLN262187 WVJ262187 C327723 IX327723 ST327723 ACP327723 AML327723 AWH327723 BGD327723 BPZ327723 BZV327723 CJR327723 CTN327723 DDJ327723 DNF327723 DXB327723 EGX327723 EQT327723 FAP327723 FKL327723 FUH327723 GED327723 GNZ327723 GXV327723 HHR327723 HRN327723 IBJ327723 ILF327723 IVB327723 JEX327723 JOT327723 JYP327723 KIL327723 KSH327723 LCD327723 LLZ327723 LVV327723 MFR327723 MPN327723 MZJ327723 NJF327723 NTB327723 OCX327723 OMT327723 OWP327723 PGL327723 PQH327723 QAD327723 QJZ327723 QTV327723 RDR327723 RNN327723 RXJ327723 SHF327723 SRB327723 TAX327723 TKT327723 TUP327723 UEL327723 UOH327723 UYD327723 VHZ327723 VRV327723 WBR327723 WLN327723 WVJ327723 C393259 IX393259 ST393259 ACP393259 AML393259 AWH393259 BGD393259 BPZ393259 BZV393259 CJR393259 CTN393259 DDJ393259 DNF393259 DXB393259 EGX393259 EQT393259 FAP393259 FKL393259 FUH393259 GED393259 GNZ393259 GXV393259 HHR393259 HRN393259 IBJ393259 ILF393259 IVB393259 JEX393259 JOT393259 JYP393259 KIL393259 KSH393259 LCD393259 LLZ393259 LVV393259 MFR393259 MPN393259 MZJ393259 NJF393259 NTB393259 OCX393259 OMT393259 OWP393259 PGL393259 PQH393259 QAD393259 QJZ393259 QTV393259 RDR393259 RNN393259 RXJ393259 SHF393259 SRB393259 TAX393259 TKT393259 TUP393259 UEL393259 UOH393259 UYD393259 VHZ393259 VRV393259 WBR393259 WLN393259 WVJ393259 C458795 IX458795 ST458795 ACP458795 AML458795 AWH458795 BGD458795 BPZ458795 BZV458795 CJR458795 CTN458795 DDJ458795 DNF458795 DXB458795 EGX458795 EQT458795 FAP458795 FKL458795 FUH458795 GED458795 GNZ458795 GXV458795 HHR458795 HRN458795 IBJ458795 ILF458795 IVB458795 JEX458795 JOT458795 JYP458795 KIL458795 KSH458795 LCD458795 LLZ458795 LVV458795 MFR458795 MPN458795 MZJ458795 NJF458795 NTB458795 OCX458795 OMT458795 OWP458795 PGL458795 PQH458795 QAD458795 QJZ458795 QTV458795 RDR458795 RNN458795 RXJ458795 SHF458795 SRB458795 TAX458795 TKT458795 TUP458795 UEL458795 UOH458795 UYD458795 VHZ458795 VRV458795 WBR458795 WLN458795 WVJ458795 C524331 IX524331 ST524331 ACP524331 AML524331 AWH524331 BGD524331 BPZ524331 BZV524331 CJR524331 CTN524331 DDJ524331 DNF524331 DXB524331 EGX524331 EQT524331 FAP524331 FKL524331 FUH524331 GED524331 GNZ524331 GXV524331 HHR524331 HRN524331 IBJ524331 ILF524331 IVB524331 JEX524331 JOT524331 JYP524331 KIL524331 KSH524331 LCD524331 LLZ524331 LVV524331 MFR524331 MPN524331 MZJ524331 NJF524331 NTB524331 OCX524331 OMT524331 OWP524331 PGL524331 PQH524331 QAD524331 QJZ524331 QTV524331 RDR524331 RNN524331 RXJ524331 SHF524331 SRB524331 TAX524331 TKT524331 TUP524331 UEL524331 UOH524331 UYD524331 VHZ524331 VRV524331 WBR524331 WLN524331 WVJ524331 C589867 IX589867 ST589867 ACP589867 AML589867 AWH589867 BGD589867 BPZ589867 BZV589867 CJR589867 CTN589867 DDJ589867 DNF589867 DXB589867 EGX589867 EQT589867 FAP589867 FKL589867 FUH589867 GED589867 GNZ589867 GXV589867 HHR589867 HRN589867 IBJ589867 ILF589867 IVB589867 JEX589867 JOT589867 JYP589867 KIL589867 KSH589867 LCD589867 LLZ589867 LVV589867 MFR589867 MPN589867 MZJ589867 NJF589867 NTB589867 OCX589867 OMT589867 OWP589867 PGL589867 PQH589867 QAD589867 QJZ589867 QTV589867 RDR589867 RNN589867 RXJ589867 SHF589867 SRB589867 TAX589867 TKT589867 TUP589867 UEL589867 UOH589867 UYD589867 VHZ589867 VRV589867 WBR589867 WLN589867 WVJ589867 C655403 IX655403 ST655403 ACP655403 AML655403 AWH655403 BGD655403 BPZ655403 BZV655403 CJR655403 CTN655403 DDJ655403 DNF655403 DXB655403 EGX655403 EQT655403 FAP655403 FKL655403 FUH655403 GED655403 GNZ655403 GXV655403 HHR655403 HRN655403 IBJ655403 ILF655403 IVB655403 JEX655403 JOT655403 JYP655403 KIL655403 KSH655403 LCD655403 LLZ655403 LVV655403 MFR655403 MPN655403 MZJ655403 NJF655403 NTB655403 OCX655403 OMT655403 OWP655403 PGL655403 PQH655403 QAD655403 QJZ655403 QTV655403 RDR655403 RNN655403 RXJ655403 SHF655403 SRB655403 TAX655403 TKT655403 TUP655403 UEL655403 UOH655403 UYD655403 VHZ655403 VRV655403 WBR655403 WLN655403 WVJ655403 C720939 IX720939 ST720939 ACP720939 AML720939 AWH720939 BGD720939 BPZ720939 BZV720939 CJR720939 CTN720939 DDJ720939 DNF720939 DXB720939 EGX720939 EQT720939 FAP720939 FKL720939 FUH720939 GED720939 GNZ720939 GXV720939 HHR720939 HRN720939 IBJ720939 ILF720939 IVB720939 JEX720939 JOT720939 JYP720939 KIL720939 KSH720939 LCD720939 LLZ720939 LVV720939 MFR720939 MPN720939 MZJ720939 NJF720939 NTB720939 OCX720939 OMT720939 OWP720939 PGL720939 PQH720939 QAD720939 QJZ720939 QTV720939 RDR720939 RNN720939 RXJ720939 SHF720939 SRB720939 TAX720939 TKT720939 TUP720939 UEL720939 UOH720939 UYD720939 VHZ720939 VRV720939 WBR720939 WLN720939 WVJ720939 C786475 IX786475 ST786475 ACP786475 AML786475 AWH786475 BGD786475 BPZ786475 BZV786475 CJR786475 CTN786475 DDJ786475 DNF786475 DXB786475 EGX786475 EQT786475 FAP786475 FKL786475 FUH786475 GED786475 GNZ786475 GXV786475 HHR786475 HRN786475 IBJ786475 ILF786475 IVB786475 JEX786475 JOT786475 JYP786475 KIL786475 KSH786475 LCD786475 LLZ786475 LVV786475 MFR786475 MPN786475 MZJ786475 NJF786475 NTB786475 OCX786475 OMT786475 OWP786475 PGL786475 PQH786475 QAD786475 QJZ786475 QTV786475 RDR786475 RNN786475 RXJ786475 SHF786475 SRB786475 TAX786475 TKT786475 TUP786475 UEL786475 UOH786475 UYD786475 VHZ786475 VRV786475 WBR786475 WLN786475 WVJ786475 C852011 IX852011 ST852011 ACP852011 AML852011 AWH852011 BGD852011 BPZ852011 BZV852011 CJR852011 CTN852011 DDJ852011 DNF852011 DXB852011 EGX852011 EQT852011 FAP852011 FKL852011 FUH852011 GED852011 GNZ852011 GXV852011 HHR852011 HRN852011 IBJ852011 ILF852011 IVB852011 JEX852011 JOT852011 JYP852011 KIL852011 KSH852011 LCD852011 LLZ852011 LVV852011 MFR852011 MPN852011 MZJ852011 NJF852011 NTB852011 OCX852011 OMT852011 OWP852011 PGL852011 PQH852011 QAD852011 QJZ852011 QTV852011 RDR852011 RNN852011 RXJ852011 SHF852011 SRB852011 TAX852011 TKT852011 TUP852011 UEL852011 UOH852011 UYD852011 VHZ852011 VRV852011 WBR852011 WLN852011 WVJ852011 C917547 IX917547 ST917547 ACP917547 AML917547 AWH917547 BGD917547 BPZ917547 BZV917547 CJR917547 CTN917547 DDJ917547 DNF917547 DXB917547 EGX917547 EQT917547 FAP917547 FKL917547 FUH917547 GED917547 GNZ917547 GXV917547 HHR917547 HRN917547 IBJ917547 ILF917547 IVB917547 JEX917547 JOT917547 JYP917547 KIL917547 KSH917547 LCD917547 LLZ917547 LVV917547 MFR917547 MPN917547 MZJ917547 NJF917547 NTB917547 OCX917547 OMT917547 OWP917547 PGL917547 PQH917547 QAD917547 QJZ917547 QTV917547 RDR917547 RNN917547 RXJ917547 SHF917547 SRB917547 TAX917547 TKT917547 TUP917547 UEL917547 UOH917547 UYD917547 VHZ917547 VRV917547 WBR917547 WLN917547 WVJ917547 C983083 IX983083 ST983083 ACP983083 AML983083 AWH983083 BGD983083 BPZ983083 BZV983083 CJR983083 CTN983083 DDJ983083 DNF983083 DXB983083 EGX983083 EQT983083 FAP983083 FKL983083 FUH983083 GED983083 GNZ983083 GXV983083 HHR983083 HRN983083 IBJ983083 ILF983083 IVB983083 JEX983083 JOT983083 JYP983083 KIL983083 KSH983083 LCD983083 LLZ983083 LVV983083 MFR983083 MPN983083 MZJ983083 NJF983083 NTB983083 OCX983083 OMT983083 OWP983083 PGL983083 PQH983083 QAD983083 QJZ983083 QTV983083 RDR983083 RNN983083 RXJ983083 SHF983083 SRB983083 TAX983083 TKT983083 TUP983083 UEL983083 UOH983083 UYD983083 VHZ983083 VRV983083 WBR983083 WLN983083 WVJ983083">
      <formula1>H65566</formula1>
    </dataValidation>
    <dataValidation type="decimal" operator="equal" allowBlank="1" showInputMessage="1" showErrorMessage="1" promptTitle="Tähelepanu!" prompt="Kogusumma peab olema võrdne projekti kogukuludega." sqref="C65575 IX65575 ST65575 ACP65575 AML65575 AWH65575 BGD65575 BPZ65575 BZV65575 CJR65575 CTN65575 DDJ65575 DNF65575 DXB65575 EGX65575 EQT65575 FAP65575 FKL65575 FUH65575 GED65575 GNZ65575 GXV65575 HHR65575 HRN65575 IBJ65575 ILF65575 IVB65575 JEX65575 JOT65575 JYP65575 KIL65575 KSH65575 LCD65575 LLZ65575 LVV65575 MFR65575 MPN65575 MZJ65575 NJF65575 NTB65575 OCX65575 OMT65575 OWP65575 PGL65575 PQH65575 QAD65575 QJZ65575 QTV65575 RDR65575 RNN65575 RXJ65575 SHF65575 SRB65575 TAX65575 TKT65575 TUP65575 UEL65575 UOH65575 UYD65575 VHZ65575 VRV65575 WBR65575 WLN65575 WVJ65575 C131111 IX131111 ST131111 ACP131111 AML131111 AWH131111 BGD131111 BPZ131111 BZV131111 CJR131111 CTN131111 DDJ131111 DNF131111 DXB131111 EGX131111 EQT131111 FAP131111 FKL131111 FUH131111 GED131111 GNZ131111 GXV131111 HHR131111 HRN131111 IBJ131111 ILF131111 IVB131111 JEX131111 JOT131111 JYP131111 KIL131111 KSH131111 LCD131111 LLZ131111 LVV131111 MFR131111 MPN131111 MZJ131111 NJF131111 NTB131111 OCX131111 OMT131111 OWP131111 PGL131111 PQH131111 QAD131111 QJZ131111 QTV131111 RDR131111 RNN131111 RXJ131111 SHF131111 SRB131111 TAX131111 TKT131111 TUP131111 UEL131111 UOH131111 UYD131111 VHZ131111 VRV131111 WBR131111 WLN131111 WVJ131111 C196647 IX196647 ST196647 ACP196647 AML196647 AWH196647 BGD196647 BPZ196647 BZV196647 CJR196647 CTN196647 DDJ196647 DNF196647 DXB196647 EGX196647 EQT196647 FAP196647 FKL196647 FUH196647 GED196647 GNZ196647 GXV196647 HHR196647 HRN196647 IBJ196647 ILF196647 IVB196647 JEX196647 JOT196647 JYP196647 KIL196647 KSH196647 LCD196647 LLZ196647 LVV196647 MFR196647 MPN196647 MZJ196647 NJF196647 NTB196647 OCX196647 OMT196647 OWP196647 PGL196647 PQH196647 QAD196647 QJZ196647 QTV196647 RDR196647 RNN196647 RXJ196647 SHF196647 SRB196647 TAX196647 TKT196647 TUP196647 UEL196647 UOH196647 UYD196647 VHZ196647 VRV196647 WBR196647 WLN196647 WVJ196647 C262183 IX262183 ST262183 ACP262183 AML262183 AWH262183 BGD262183 BPZ262183 BZV262183 CJR262183 CTN262183 DDJ262183 DNF262183 DXB262183 EGX262183 EQT262183 FAP262183 FKL262183 FUH262183 GED262183 GNZ262183 GXV262183 HHR262183 HRN262183 IBJ262183 ILF262183 IVB262183 JEX262183 JOT262183 JYP262183 KIL262183 KSH262183 LCD262183 LLZ262183 LVV262183 MFR262183 MPN262183 MZJ262183 NJF262183 NTB262183 OCX262183 OMT262183 OWP262183 PGL262183 PQH262183 QAD262183 QJZ262183 QTV262183 RDR262183 RNN262183 RXJ262183 SHF262183 SRB262183 TAX262183 TKT262183 TUP262183 UEL262183 UOH262183 UYD262183 VHZ262183 VRV262183 WBR262183 WLN262183 WVJ262183 C327719 IX327719 ST327719 ACP327719 AML327719 AWH327719 BGD327719 BPZ327719 BZV327719 CJR327719 CTN327719 DDJ327719 DNF327719 DXB327719 EGX327719 EQT327719 FAP327719 FKL327719 FUH327719 GED327719 GNZ327719 GXV327719 HHR327719 HRN327719 IBJ327719 ILF327719 IVB327719 JEX327719 JOT327719 JYP327719 KIL327719 KSH327719 LCD327719 LLZ327719 LVV327719 MFR327719 MPN327719 MZJ327719 NJF327719 NTB327719 OCX327719 OMT327719 OWP327719 PGL327719 PQH327719 QAD327719 QJZ327719 QTV327719 RDR327719 RNN327719 RXJ327719 SHF327719 SRB327719 TAX327719 TKT327719 TUP327719 UEL327719 UOH327719 UYD327719 VHZ327719 VRV327719 WBR327719 WLN327719 WVJ327719 C393255 IX393255 ST393255 ACP393255 AML393255 AWH393255 BGD393255 BPZ393255 BZV393255 CJR393255 CTN393255 DDJ393255 DNF393255 DXB393255 EGX393255 EQT393255 FAP393255 FKL393255 FUH393255 GED393255 GNZ393255 GXV393255 HHR393255 HRN393255 IBJ393255 ILF393255 IVB393255 JEX393255 JOT393255 JYP393255 KIL393255 KSH393255 LCD393255 LLZ393255 LVV393255 MFR393255 MPN393255 MZJ393255 NJF393255 NTB393255 OCX393255 OMT393255 OWP393255 PGL393255 PQH393255 QAD393255 QJZ393255 QTV393255 RDR393255 RNN393255 RXJ393255 SHF393255 SRB393255 TAX393255 TKT393255 TUP393255 UEL393255 UOH393255 UYD393255 VHZ393255 VRV393255 WBR393255 WLN393255 WVJ393255 C458791 IX458791 ST458791 ACP458791 AML458791 AWH458791 BGD458791 BPZ458791 BZV458791 CJR458791 CTN458791 DDJ458791 DNF458791 DXB458791 EGX458791 EQT458791 FAP458791 FKL458791 FUH458791 GED458791 GNZ458791 GXV458791 HHR458791 HRN458791 IBJ458791 ILF458791 IVB458791 JEX458791 JOT458791 JYP458791 KIL458791 KSH458791 LCD458791 LLZ458791 LVV458791 MFR458791 MPN458791 MZJ458791 NJF458791 NTB458791 OCX458791 OMT458791 OWP458791 PGL458791 PQH458791 QAD458791 QJZ458791 QTV458791 RDR458791 RNN458791 RXJ458791 SHF458791 SRB458791 TAX458791 TKT458791 TUP458791 UEL458791 UOH458791 UYD458791 VHZ458791 VRV458791 WBR458791 WLN458791 WVJ458791 C524327 IX524327 ST524327 ACP524327 AML524327 AWH524327 BGD524327 BPZ524327 BZV524327 CJR524327 CTN524327 DDJ524327 DNF524327 DXB524327 EGX524327 EQT524327 FAP524327 FKL524327 FUH524327 GED524327 GNZ524327 GXV524327 HHR524327 HRN524327 IBJ524327 ILF524327 IVB524327 JEX524327 JOT524327 JYP524327 KIL524327 KSH524327 LCD524327 LLZ524327 LVV524327 MFR524327 MPN524327 MZJ524327 NJF524327 NTB524327 OCX524327 OMT524327 OWP524327 PGL524327 PQH524327 QAD524327 QJZ524327 QTV524327 RDR524327 RNN524327 RXJ524327 SHF524327 SRB524327 TAX524327 TKT524327 TUP524327 UEL524327 UOH524327 UYD524327 VHZ524327 VRV524327 WBR524327 WLN524327 WVJ524327 C589863 IX589863 ST589863 ACP589863 AML589863 AWH589863 BGD589863 BPZ589863 BZV589863 CJR589863 CTN589863 DDJ589863 DNF589863 DXB589863 EGX589863 EQT589863 FAP589863 FKL589863 FUH589863 GED589863 GNZ589863 GXV589863 HHR589863 HRN589863 IBJ589863 ILF589863 IVB589863 JEX589863 JOT589863 JYP589863 KIL589863 KSH589863 LCD589863 LLZ589863 LVV589863 MFR589863 MPN589863 MZJ589863 NJF589863 NTB589863 OCX589863 OMT589863 OWP589863 PGL589863 PQH589863 QAD589863 QJZ589863 QTV589863 RDR589863 RNN589863 RXJ589863 SHF589863 SRB589863 TAX589863 TKT589863 TUP589863 UEL589863 UOH589863 UYD589863 VHZ589863 VRV589863 WBR589863 WLN589863 WVJ589863 C655399 IX655399 ST655399 ACP655399 AML655399 AWH655399 BGD655399 BPZ655399 BZV655399 CJR655399 CTN655399 DDJ655399 DNF655399 DXB655399 EGX655399 EQT655399 FAP655399 FKL655399 FUH655399 GED655399 GNZ655399 GXV655399 HHR655399 HRN655399 IBJ655399 ILF655399 IVB655399 JEX655399 JOT655399 JYP655399 KIL655399 KSH655399 LCD655399 LLZ655399 LVV655399 MFR655399 MPN655399 MZJ655399 NJF655399 NTB655399 OCX655399 OMT655399 OWP655399 PGL655399 PQH655399 QAD655399 QJZ655399 QTV655399 RDR655399 RNN655399 RXJ655399 SHF655399 SRB655399 TAX655399 TKT655399 TUP655399 UEL655399 UOH655399 UYD655399 VHZ655399 VRV655399 WBR655399 WLN655399 WVJ655399 C720935 IX720935 ST720935 ACP720935 AML720935 AWH720935 BGD720935 BPZ720935 BZV720935 CJR720935 CTN720935 DDJ720935 DNF720935 DXB720935 EGX720935 EQT720935 FAP720935 FKL720935 FUH720935 GED720935 GNZ720935 GXV720935 HHR720935 HRN720935 IBJ720935 ILF720935 IVB720935 JEX720935 JOT720935 JYP720935 KIL720935 KSH720935 LCD720935 LLZ720935 LVV720935 MFR720935 MPN720935 MZJ720935 NJF720935 NTB720935 OCX720935 OMT720935 OWP720935 PGL720935 PQH720935 QAD720935 QJZ720935 QTV720935 RDR720935 RNN720935 RXJ720935 SHF720935 SRB720935 TAX720935 TKT720935 TUP720935 UEL720935 UOH720935 UYD720935 VHZ720935 VRV720935 WBR720935 WLN720935 WVJ720935 C786471 IX786471 ST786471 ACP786471 AML786471 AWH786471 BGD786471 BPZ786471 BZV786471 CJR786471 CTN786471 DDJ786471 DNF786471 DXB786471 EGX786471 EQT786471 FAP786471 FKL786471 FUH786471 GED786471 GNZ786471 GXV786471 HHR786471 HRN786471 IBJ786471 ILF786471 IVB786471 JEX786471 JOT786471 JYP786471 KIL786471 KSH786471 LCD786471 LLZ786471 LVV786471 MFR786471 MPN786471 MZJ786471 NJF786471 NTB786471 OCX786471 OMT786471 OWP786471 PGL786471 PQH786471 QAD786471 QJZ786471 QTV786471 RDR786471 RNN786471 RXJ786471 SHF786471 SRB786471 TAX786471 TKT786471 TUP786471 UEL786471 UOH786471 UYD786471 VHZ786471 VRV786471 WBR786471 WLN786471 WVJ786471 C852007 IX852007 ST852007 ACP852007 AML852007 AWH852007 BGD852007 BPZ852007 BZV852007 CJR852007 CTN852007 DDJ852007 DNF852007 DXB852007 EGX852007 EQT852007 FAP852007 FKL852007 FUH852007 GED852007 GNZ852007 GXV852007 HHR852007 HRN852007 IBJ852007 ILF852007 IVB852007 JEX852007 JOT852007 JYP852007 KIL852007 KSH852007 LCD852007 LLZ852007 LVV852007 MFR852007 MPN852007 MZJ852007 NJF852007 NTB852007 OCX852007 OMT852007 OWP852007 PGL852007 PQH852007 QAD852007 QJZ852007 QTV852007 RDR852007 RNN852007 RXJ852007 SHF852007 SRB852007 TAX852007 TKT852007 TUP852007 UEL852007 UOH852007 UYD852007 VHZ852007 VRV852007 WBR852007 WLN852007 WVJ852007 C917543 IX917543 ST917543 ACP917543 AML917543 AWH917543 BGD917543 BPZ917543 BZV917543 CJR917543 CTN917543 DDJ917543 DNF917543 DXB917543 EGX917543 EQT917543 FAP917543 FKL917543 FUH917543 GED917543 GNZ917543 GXV917543 HHR917543 HRN917543 IBJ917543 ILF917543 IVB917543 JEX917543 JOT917543 JYP917543 KIL917543 KSH917543 LCD917543 LLZ917543 LVV917543 MFR917543 MPN917543 MZJ917543 NJF917543 NTB917543 OCX917543 OMT917543 OWP917543 PGL917543 PQH917543 QAD917543 QJZ917543 QTV917543 RDR917543 RNN917543 RXJ917543 SHF917543 SRB917543 TAX917543 TKT917543 TUP917543 UEL917543 UOH917543 UYD917543 VHZ917543 VRV917543 WBR917543 WLN917543 WVJ917543 C983079 IX983079 ST983079 ACP983079 AML983079 AWH983079 BGD983079 BPZ983079 BZV983079 CJR983079 CTN983079 DDJ983079 DNF983079 DXB983079 EGX983079 EQT983079 FAP983079 FKL983079 FUH983079 GED983079 GNZ983079 GXV983079 HHR983079 HRN983079 IBJ983079 ILF983079 IVB983079 JEX983079 JOT983079 JYP983079 KIL983079 KSH983079 LCD983079 LLZ983079 LVV983079 MFR983079 MPN983079 MZJ983079 NJF983079 NTB983079 OCX983079 OMT983079 OWP983079 PGL983079 PQH983079 QAD983079 QJZ983079 QTV983079 RDR983079 RNN983079 RXJ983079 SHF983079 SRB983079 TAX983079 TKT983079 TUP983079 UEL983079 UOH983079 UYD983079 VHZ983079 VRV983079 WBR983079 WLN983079 WVJ983079">
      <formula1>H65566</formula1>
    </dataValidation>
    <dataValidation type="decimal" operator="lessThan" allowBlank="1" showInputMessage="1" showErrorMessage="1" promptTitle="Tähelepanu!" prompt="SiM toetus on kuni 25% projekti kogukuludest." sqref="JE65566 TA65566 ACW65566 AMS65566 AWO65566 BGK65566 BQG65566 CAC65566 CJY65566 CTU65566 DDQ65566 DNM65566 DXI65566 EHE65566 ERA65566 FAW65566 FKS65566 FUO65566 GEK65566 GOG65566 GYC65566 HHY65566 HRU65566 IBQ65566 ILM65566 IVI65566 JFE65566 JPA65566 JYW65566 KIS65566 KSO65566 LCK65566 LMG65566 LWC65566 MFY65566 MPU65566 MZQ65566 NJM65566 NTI65566 ODE65566 ONA65566 OWW65566 PGS65566 PQO65566 QAK65566 QKG65566 QUC65566 RDY65566 RNU65566 RXQ65566 SHM65566 SRI65566 TBE65566 TLA65566 TUW65566 UES65566 UOO65566 UYK65566 VIG65566 VSC65566 WBY65566 WLU65566 WVQ65566 JE131102 TA131102 ACW131102 AMS131102 AWO131102 BGK131102 BQG131102 CAC131102 CJY131102 CTU131102 DDQ131102 DNM131102 DXI131102 EHE131102 ERA131102 FAW131102 FKS131102 FUO131102 GEK131102 GOG131102 GYC131102 HHY131102 HRU131102 IBQ131102 ILM131102 IVI131102 JFE131102 JPA131102 JYW131102 KIS131102 KSO131102 LCK131102 LMG131102 LWC131102 MFY131102 MPU131102 MZQ131102 NJM131102 NTI131102 ODE131102 ONA131102 OWW131102 PGS131102 PQO131102 QAK131102 QKG131102 QUC131102 RDY131102 RNU131102 RXQ131102 SHM131102 SRI131102 TBE131102 TLA131102 TUW131102 UES131102 UOO131102 UYK131102 VIG131102 VSC131102 WBY131102 WLU131102 WVQ131102 JE196638 TA196638 ACW196638 AMS196638 AWO196638 BGK196638 BQG196638 CAC196638 CJY196638 CTU196638 DDQ196638 DNM196638 DXI196638 EHE196638 ERA196638 FAW196638 FKS196638 FUO196638 GEK196638 GOG196638 GYC196638 HHY196638 HRU196638 IBQ196638 ILM196638 IVI196638 JFE196638 JPA196638 JYW196638 KIS196638 KSO196638 LCK196638 LMG196638 LWC196638 MFY196638 MPU196638 MZQ196638 NJM196638 NTI196638 ODE196638 ONA196638 OWW196638 PGS196638 PQO196638 QAK196638 QKG196638 QUC196638 RDY196638 RNU196638 RXQ196638 SHM196638 SRI196638 TBE196638 TLA196638 TUW196638 UES196638 UOO196638 UYK196638 VIG196638 VSC196638 WBY196638 WLU196638 WVQ196638 JE262174 TA262174 ACW262174 AMS262174 AWO262174 BGK262174 BQG262174 CAC262174 CJY262174 CTU262174 DDQ262174 DNM262174 DXI262174 EHE262174 ERA262174 FAW262174 FKS262174 FUO262174 GEK262174 GOG262174 GYC262174 HHY262174 HRU262174 IBQ262174 ILM262174 IVI262174 JFE262174 JPA262174 JYW262174 KIS262174 KSO262174 LCK262174 LMG262174 LWC262174 MFY262174 MPU262174 MZQ262174 NJM262174 NTI262174 ODE262174 ONA262174 OWW262174 PGS262174 PQO262174 QAK262174 QKG262174 QUC262174 RDY262174 RNU262174 RXQ262174 SHM262174 SRI262174 TBE262174 TLA262174 TUW262174 UES262174 UOO262174 UYK262174 VIG262174 VSC262174 WBY262174 WLU262174 WVQ262174 JE327710 TA327710 ACW327710 AMS327710 AWO327710 BGK327710 BQG327710 CAC327710 CJY327710 CTU327710 DDQ327710 DNM327710 DXI327710 EHE327710 ERA327710 FAW327710 FKS327710 FUO327710 GEK327710 GOG327710 GYC327710 HHY327710 HRU327710 IBQ327710 ILM327710 IVI327710 JFE327710 JPA327710 JYW327710 KIS327710 KSO327710 LCK327710 LMG327710 LWC327710 MFY327710 MPU327710 MZQ327710 NJM327710 NTI327710 ODE327710 ONA327710 OWW327710 PGS327710 PQO327710 QAK327710 QKG327710 QUC327710 RDY327710 RNU327710 RXQ327710 SHM327710 SRI327710 TBE327710 TLA327710 TUW327710 UES327710 UOO327710 UYK327710 VIG327710 VSC327710 WBY327710 WLU327710 WVQ327710 JE393246 TA393246 ACW393246 AMS393246 AWO393246 BGK393246 BQG393246 CAC393246 CJY393246 CTU393246 DDQ393246 DNM393246 DXI393246 EHE393246 ERA393246 FAW393246 FKS393246 FUO393246 GEK393246 GOG393246 GYC393246 HHY393246 HRU393246 IBQ393246 ILM393246 IVI393246 JFE393246 JPA393246 JYW393246 KIS393246 KSO393246 LCK393246 LMG393246 LWC393246 MFY393246 MPU393246 MZQ393246 NJM393246 NTI393246 ODE393246 ONA393246 OWW393246 PGS393246 PQO393246 QAK393246 QKG393246 QUC393246 RDY393246 RNU393246 RXQ393246 SHM393246 SRI393246 TBE393246 TLA393246 TUW393246 UES393246 UOO393246 UYK393246 VIG393246 VSC393246 WBY393246 WLU393246 WVQ393246 JE458782 TA458782 ACW458782 AMS458782 AWO458782 BGK458782 BQG458782 CAC458782 CJY458782 CTU458782 DDQ458782 DNM458782 DXI458782 EHE458782 ERA458782 FAW458782 FKS458782 FUO458782 GEK458782 GOG458782 GYC458782 HHY458782 HRU458782 IBQ458782 ILM458782 IVI458782 JFE458782 JPA458782 JYW458782 KIS458782 KSO458782 LCK458782 LMG458782 LWC458782 MFY458782 MPU458782 MZQ458782 NJM458782 NTI458782 ODE458782 ONA458782 OWW458782 PGS458782 PQO458782 QAK458782 QKG458782 QUC458782 RDY458782 RNU458782 RXQ458782 SHM458782 SRI458782 TBE458782 TLA458782 TUW458782 UES458782 UOO458782 UYK458782 VIG458782 VSC458782 WBY458782 WLU458782 WVQ458782 JE524318 TA524318 ACW524318 AMS524318 AWO524318 BGK524318 BQG524318 CAC524318 CJY524318 CTU524318 DDQ524318 DNM524318 DXI524318 EHE524318 ERA524318 FAW524318 FKS524318 FUO524318 GEK524318 GOG524318 GYC524318 HHY524318 HRU524318 IBQ524318 ILM524318 IVI524318 JFE524318 JPA524318 JYW524318 KIS524318 KSO524318 LCK524318 LMG524318 LWC524318 MFY524318 MPU524318 MZQ524318 NJM524318 NTI524318 ODE524318 ONA524318 OWW524318 PGS524318 PQO524318 QAK524318 QKG524318 QUC524318 RDY524318 RNU524318 RXQ524318 SHM524318 SRI524318 TBE524318 TLA524318 TUW524318 UES524318 UOO524318 UYK524318 VIG524318 VSC524318 WBY524318 WLU524318 WVQ524318 JE589854 TA589854 ACW589854 AMS589854 AWO589854 BGK589854 BQG589854 CAC589854 CJY589854 CTU589854 DDQ589854 DNM589854 DXI589854 EHE589854 ERA589854 FAW589854 FKS589854 FUO589854 GEK589854 GOG589854 GYC589854 HHY589854 HRU589854 IBQ589854 ILM589854 IVI589854 JFE589854 JPA589854 JYW589854 KIS589854 KSO589854 LCK589854 LMG589854 LWC589854 MFY589854 MPU589854 MZQ589854 NJM589854 NTI589854 ODE589854 ONA589854 OWW589854 PGS589854 PQO589854 QAK589854 QKG589854 QUC589854 RDY589854 RNU589854 RXQ589854 SHM589854 SRI589854 TBE589854 TLA589854 TUW589854 UES589854 UOO589854 UYK589854 VIG589854 VSC589854 WBY589854 WLU589854 WVQ589854 JE655390 TA655390 ACW655390 AMS655390 AWO655390 BGK655390 BQG655390 CAC655390 CJY655390 CTU655390 DDQ655390 DNM655390 DXI655390 EHE655390 ERA655390 FAW655390 FKS655390 FUO655390 GEK655390 GOG655390 GYC655390 HHY655390 HRU655390 IBQ655390 ILM655390 IVI655390 JFE655390 JPA655390 JYW655390 KIS655390 KSO655390 LCK655390 LMG655390 LWC655390 MFY655390 MPU655390 MZQ655390 NJM655390 NTI655390 ODE655390 ONA655390 OWW655390 PGS655390 PQO655390 QAK655390 QKG655390 QUC655390 RDY655390 RNU655390 RXQ655390 SHM655390 SRI655390 TBE655390 TLA655390 TUW655390 UES655390 UOO655390 UYK655390 VIG655390 VSC655390 WBY655390 WLU655390 WVQ655390 JE720926 TA720926 ACW720926 AMS720926 AWO720926 BGK720926 BQG720926 CAC720926 CJY720926 CTU720926 DDQ720926 DNM720926 DXI720926 EHE720926 ERA720926 FAW720926 FKS720926 FUO720926 GEK720926 GOG720926 GYC720926 HHY720926 HRU720926 IBQ720926 ILM720926 IVI720926 JFE720926 JPA720926 JYW720926 KIS720926 KSO720926 LCK720926 LMG720926 LWC720926 MFY720926 MPU720926 MZQ720926 NJM720926 NTI720926 ODE720926 ONA720926 OWW720926 PGS720926 PQO720926 QAK720926 QKG720926 QUC720926 RDY720926 RNU720926 RXQ720926 SHM720926 SRI720926 TBE720926 TLA720926 TUW720926 UES720926 UOO720926 UYK720926 VIG720926 VSC720926 WBY720926 WLU720926 WVQ720926 JE786462 TA786462 ACW786462 AMS786462 AWO786462 BGK786462 BQG786462 CAC786462 CJY786462 CTU786462 DDQ786462 DNM786462 DXI786462 EHE786462 ERA786462 FAW786462 FKS786462 FUO786462 GEK786462 GOG786462 GYC786462 HHY786462 HRU786462 IBQ786462 ILM786462 IVI786462 JFE786462 JPA786462 JYW786462 KIS786462 KSO786462 LCK786462 LMG786462 LWC786462 MFY786462 MPU786462 MZQ786462 NJM786462 NTI786462 ODE786462 ONA786462 OWW786462 PGS786462 PQO786462 QAK786462 QKG786462 QUC786462 RDY786462 RNU786462 RXQ786462 SHM786462 SRI786462 TBE786462 TLA786462 TUW786462 UES786462 UOO786462 UYK786462 VIG786462 VSC786462 WBY786462 WLU786462 WVQ786462 JE851998 TA851998 ACW851998 AMS851998 AWO851998 BGK851998 BQG851998 CAC851998 CJY851998 CTU851998 DDQ851998 DNM851998 DXI851998 EHE851998 ERA851998 FAW851998 FKS851998 FUO851998 GEK851998 GOG851998 GYC851998 HHY851998 HRU851998 IBQ851998 ILM851998 IVI851998 JFE851998 JPA851998 JYW851998 KIS851998 KSO851998 LCK851998 LMG851998 LWC851998 MFY851998 MPU851998 MZQ851998 NJM851998 NTI851998 ODE851998 ONA851998 OWW851998 PGS851998 PQO851998 QAK851998 QKG851998 QUC851998 RDY851998 RNU851998 RXQ851998 SHM851998 SRI851998 TBE851998 TLA851998 TUW851998 UES851998 UOO851998 UYK851998 VIG851998 VSC851998 WBY851998 WLU851998 WVQ851998 JE917534 TA917534 ACW917534 AMS917534 AWO917534 BGK917534 BQG917534 CAC917534 CJY917534 CTU917534 DDQ917534 DNM917534 DXI917534 EHE917534 ERA917534 FAW917534 FKS917534 FUO917534 GEK917534 GOG917534 GYC917534 HHY917534 HRU917534 IBQ917534 ILM917534 IVI917534 JFE917534 JPA917534 JYW917534 KIS917534 KSO917534 LCK917534 LMG917534 LWC917534 MFY917534 MPU917534 MZQ917534 NJM917534 NTI917534 ODE917534 ONA917534 OWW917534 PGS917534 PQO917534 QAK917534 QKG917534 QUC917534 RDY917534 RNU917534 RXQ917534 SHM917534 SRI917534 TBE917534 TLA917534 TUW917534 UES917534 UOO917534 UYK917534 VIG917534 VSC917534 WBY917534 WLU917534 WVQ917534 JE983070 TA983070 ACW983070 AMS983070 AWO983070 BGK983070 BQG983070 CAC983070 CJY983070 CTU983070 DDQ983070 DNM983070 DXI983070 EHE983070 ERA983070 FAW983070 FKS983070 FUO983070 GEK983070 GOG983070 GYC983070 HHY983070 HRU983070 IBQ983070 ILM983070 IVI983070 JFE983070 JPA983070 JYW983070 KIS983070 KSO983070 LCK983070 LMG983070 LWC983070 MFY983070 MPU983070 MZQ983070 NJM983070 NTI983070 ODE983070 ONA983070 OWW983070 PGS983070 PQO983070 QAK983070 QKG983070 QUC983070 RDY983070 RNU983070 RXQ983070 SHM983070 SRI983070 TBE983070 TLA983070 TUW983070 UES983070 UOO983070 UYK983070 VIG983070 VSC983070 WBY983070 WLU983070 WVQ983070 WVO30:WVO55 WLS30:WLS55 WBW30:WBW55 VSA30:VSA55 VIE30:VIE55 UYI30:UYI55 UOM30:UOM55 UEQ30:UEQ55 TUU30:TUU55 TKY30:TKY55 TBC30:TBC55 SRG30:SRG55 SHK30:SHK55 RXO30:RXO55 RNS30:RNS55 RDW30:RDW55 QUA30:QUA55 QKE30:QKE55 QAI30:QAI55 PQM30:PQM55 PGQ30:PGQ55 OWU30:OWU55 OMY30:OMY55 ODC30:ODC55 NTG30:NTG55 NJK30:NJK55 MZO30:MZO55 MPS30:MPS55 MFW30:MFW55 LWA30:LWA55 LME30:LME55 LCI30:LCI55 KSM30:KSM55 KIQ30:KIQ55 JYU30:JYU55 JOY30:JOY55 JFC30:JFC55 IVG30:IVG55 ILK30:ILK55 IBO30:IBO55 HRS30:HRS55 HHW30:HHW55 GYA30:GYA55 GOE30:GOE55 GEI30:GEI55 FUM30:FUM55 FKQ30:FKQ55 FAU30:FAU55 EQY30:EQY55 EHC30:EHC55 DXG30:DXG55 DNK30:DNK55 DDO30:DDO55 CTS30:CTS55 CJW30:CJW55 CAA30:CAA55 BQE30:BQE55 BGI30:BGI55 AWM30:AWM55 AMQ30:AMQ55 ACU30:ACU55 SY30:SY55 JC30:JC55">
      <formula1>JA30*0.25</formula1>
    </dataValidation>
    <dataValidation type="decimal" operator="lessThan" allowBlank="1" showInputMessage="1" showErrorMessage="1" promptTitle="Tähelepanu!" prompt="AMIF toetus on kuni 75% kogukuludest." sqref="JD65566 SZ65566 ACV65566 AMR65566 AWN65566 BGJ65566 BQF65566 CAB65566 CJX65566 CTT65566 DDP65566 DNL65566 DXH65566 EHD65566 EQZ65566 FAV65566 FKR65566 FUN65566 GEJ65566 GOF65566 GYB65566 HHX65566 HRT65566 IBP65566 ILL65566 IVH65566 JFD65566 JOZ65566 JYV65566 KIR65566 KSN65566 LCJ65566 LMF65566 LWB65566 MFX65566 MPT65566 MZP65566 NJL65566 NTH65566 ODD65566 OMZ65566 OWV65566 PGR65566 PQN65566 QAJ65566 QKF65566 QUB65566 RDX65566 RNT65566 RXP65566 SHL65566 SRH65566 TBD65566 TKZ65566 TUV65566 UER65566 UON65566 UYJ65566 VIF65566 VSB65566 WBX65566 WLT65566 WVP65566 JD131102 SZ131102 ACV131102 AMR131102 AWN131102 BGJ131102 BQF131102 CAB131102 CJX131102 CTT131102 DDP131102 DNL131102 DXH131102 EHD131102 EQZ131102 FAV131102 FKR131102 FUN131102 GEJ131102 GOF131102 GYB131102 HHX131102 HRT131102 IBP131102 ILL131102 IVH131102 JFD131102 JOZ131102 JYV131102 KIR131102 KSN131102 LCJ131102 LMF131102 LWB131102 MFX131102 MPT131102 MZP131102 NJL131102 NTH131102 ODD131102 OMZ131102 OWV131102 PGR131102 PQN131102 QAJ131102 QKF131102 QUB131102 RDX131102 RNT131102 RXP131102 SHL131102 SRH131102 TBD131102 TKZ131102 TUV131102 UER131102 UON131102 UYJ131102 VIF131102 VSB131102 WBX131102 WLT131102 WVP131102 JD196638 SZ196638 ACV196638 AMR196638 AWN196638 BGJ196638 BQF196638 CAB196638 CJX196638 CTT196638 DDP196638 DNL196638 DXH196638 EHD196638 EQZ196638 FAV196638 FKR196638 FUN196638 GEJ196638 GOF196638 GYB196638 HHX196638 HRT196638 IBP196638 ILL196638 IVH196638 JFD196638 JOZ196638 JYV196638 KIR196638 KSN196638 LCJ196638 LMF196638 LWB196638 MFX196638 MPT196638 MZP196638 NJL196638 NTH196638 ODD196638 OMZ196638 OWV196638 PGR196638 PQN196638 QAJ196638 QKF196638 QUB196638 RDX196638 RNT196638 RXP196638 SHL196638 SRH196638 TBD196638 TKZ196638 TUV196638 UER196638 UON196638 UYJ196638 VIF196638 VSB196638 WBX196638 WLT196638 WVP196638 JD262174 SZ262174 ACV262174 AMR262174 AWN262174 BGJ262174 BQF262174 CAB262174 CJX262174 CTT262174 DDP262174 DNL262174 DXH262174 EHD262174 EQZ262174 FAV262174 FKR262174 FUN262174 GEJ262174 GOF262174 GYB262174 HHX262174 HRT262174 IBP262174 ILL262174 IVH262174 JFD262174 JOZ262174 JYV262174 KIR262174 KSN262174 LCJ262174 LMF262174 LWB262174 MFX262174 MPT262174 MZP262174 NJL262174 NTH262174 ODD262174 OMZ262174 OWV262174 PGR262174 PQN262174 QAJ262174 QKF262174 QUB262174 RDX262174 RNT262174 RXP262174 SHL262174 SRH262174 TBD262174 TKZ262174 TUV262174 UER262174 UON262174 UYJ262174 VIF262174 VSB262174 WBX262174 WLT262174 WVP262174 JD327710 SZ327710 ACV327710 AMR327710 AWN327710 BGJ327710 BQF327710 CAB327710 CJX327710 CTT327710 DDP327710 DNL327710 DXH327710 EHD327710 EQZ327710 FAV327710 FKR327710 FUN327710 GEJ327710 GOF327710 GYB327710 HHX327710 HRT327710 IBP327710 ILL327710 IVH327710 JFD327710 JOZ327710 JYV327710 KIR327710 KSN327710 LCJ327710 LMF327710 LWB327710 MFX327710 MPT327710 MZP327710 NJL327710 NTH327710 ODD327710 OMZ327710 OWV327710 PGR327710 PQN327710 QAJ327710 QKF327710 QUB327710 RDX327710 RNT327710 RXP327710 SHL327710 SRH327710 TBD327710 TKZ327710 TUV327710 UER327710 UON327710 UYJ327710 VIF327710 VSB327710 WBX327710 WLT327710 WVP327710 JD393246 SZ393246 ACV393246 AMR393246 AWN393246 BGJ393246 BQF393246 CAB393246 CJX393246 CTT393246 DDP393246 DNL393246 DXH393246 EHD393246 EQZ393246 FAV393246 FKR393246 FUN393246 GEJ393246 GOF393246 GYB393246 HHX393246 HRT393246 IBP393246 ILL393246 IVH393246 JFD393246 JOZ393246 JYV393246 KIR393246 KSN393246 LCJ393246 LMF393246 LWB393246 MFX393246 MPT393246 MZP393246 NJL393246 NTH393246 ODD393246 OMZ393246 OWV393246 PGR393246 PQN393246 QAJ393246 QKF393246 QUB393246 RDX393246 RNT393246 RXP393246 SHL393246 SRH393246 TBD393246 TKZ393246 TUV393246 UER393246 UON393246 UYJ393246 VIF393246 VSB393246 WBX393246 WLT393246 WVP393246 JD458782 SZ458782 ACV458782 AMR458782 AWN458782 BGJ458782 BQF458782 CAB458782 CJX458782 CTT458782 DDP458782 DNL458782 DXH458782 EHD458782 EQZ458782 FAV458782 FKR458782 FUN458782 GEJ458782 GOF458782 GYB458782 HHX458782 HRT458782 IBP458782 ILL458782 IVH458782 JFD458782 JOZ458782 JYV458782 KIR458782 KSN458782 LCJ458782 LMF458782 LWB458782 MFX458782 MPT458782 MZP458782 NJL458782 NTH458782 ODD458782 OMZ458782 OWV458782 PGR458782 PQN458782 QAJ458782 QKF458782 QUB458782 RDX458782 RNT458782 RXP458782 SHL458782 SRH458782 TBD458782 TKZ458782 TUV458782 UER458782 UON458782 UYJ458782 VIF458782 VSB458782 WBX458782 WLT458782 WVP458782 JD524318 SZ524318 ACV524318 AMR524318 AWN524318 BGJ524318 BQF524318 CAB524318 CJX524318 CTT524318 DDP524318 DNL524318 DXH524318 EHD524318 EQZ524318 FAV524318 FKR524318 FUN524318 GEJ524318 GOF524318 GYB524318 HHX524318 HRT524318 IBP524318 ILL524318 IVH524318 JFD524318 JOZ524318 JYV524318 KIR524318 KSN524318 LCJ524318 LMF524318 LWB524318 MFX524318 MPT524318 MZP524318 NJL524318 NTH524318 ODD524318 OMZ524318 OWV524318 PGR524318 PQN524318 QAJ524318 QKF524318 QUB524318 RDX524318 RNT524318 RXP524318 SHL524318 SRH524318 TBD524318 TKZ524318 TUV524318 UER524318 UON524318 UYJ524318 VIF524318 VSB524318 WBX524318 WLT524318 WVP524318 JD589854 SZ589854 ACV589854 AMR589854 AWN589854 BGJ589854 BQF589854 CAB589854 CJX589854 CTT589854 DDP589854 DNL589854 DXH589854 EHD589854 EQZ589854 FAV589854 FKR589854 FUN589854 GEJ589854 GOF589854 GYB589854 HHX589854 HRT589854 IBP589854 ILL589854 IVH589854 JFD589854 JOZ589854 JYV589854 KIR589854 KSN589854 LCJ589854 LMF589854 LWB589854 MFX589854 MPT589854 MZP589854 NJL589854 NTH589854 ODD589854 OMZ589854 OWV589854 PGR589854 PQN589854 QAJ589854 QKF589854 QUB589854 RDX589854 RNT589854 RXP589854 SHL589854 SRH589854 TBD589854 TKZ589854 TUV589854 UER589854 UON589854 UYJ589854 VIF589854 VSB589854 WBX589854 WLT589854 WVP589854 JD655390 SZ655390 ACV655390 AMR655390 AWN655390 BGJ655390 BQF655390 CAB655390 CJX655390 CTT655390 DDP655390 DNL655390 DXH655390 EHD655390 EQZ655390 FAV655390 FKR655390 FUN655390 GEJ655390 GOF655390 GYB655390 HHX655390 HRT655390 IBP655390 ILL655390 IVH655390 JFD655390 JOZ655390 JYV655390 KIR655390 KSN655390 LCJ655390 LMF655390 LWB655390 MFX655390 MPT655390 MZP655390 NJL655390 NTH655390 ODD655390 OMZ655390 OWV655390 PGR655390 PQN655390 QAJ655390 QKF655390 QUB655390 RDX655390 RNT655390 RXP655390 SHL655390 SRH655390 TBD655390 TKZ655390 TUV655390 UER655390 UON655390 UYJ655390 VIF655390 VSB655390 WBX655390 WLT655390 WVP655390 JD720926 SZ720926 ACV720926 AMR720926 AWN720926 BGJ720926 BQF720926 CAB720926 CJX720926 CTT720926 DDP720926 DNL720926 DXH720926 EHD720926 EQZ720926 FAV720926 FKR720926 FUN720926 GEJ720926 GOF720926 GYB720926 HHX720926 HRT720926 IBP720926 ILL720926 IVH720926 JFD720926 JOZ720926 JYV720926 KIR720926 KSN720926 LCJ720926 LMF720926 LWB720926 MFX720926 MPT720926 MZP720926 NJL720926 NTH720926 ODD720926 OMZ720926 OWV720926 PGR720926 PQN720926 QAJ720926 QKF720926 QUB720926 RDX720926 RNT720926 RXP720926 SHL720926 SRH720926 TBD720926 TKZ720926 TUV720926 UER720926 UON720926 UYJ720926 VIF720926 VSB720926 WBX720926 WLT720926 WVP720926 JD786462 SZ786462 ACV786462 AMR786462 AWN786462 BGJ786462 BQF786462 CAB786462 CJX786462 CTT786462 DDP786462 DNL786462 DXH786462 EHD786462 EQZ786462 FAV786462 FKR786462 FUN786462 GEJ786462 GOF786462 GYB786462 HHX786462 HRT786462 IBP786462 ILL786462 IVH786462 JFD786462 JOZ786462 JYV786462 KIR786462 KSN786462 LCJ786462 LMF786462 LWB786462 MFX786462 MPT786462 MZP786462 NJL786462 NTH786462 ODD786462 OMZ786462 OWV786462 PGR786462 PQN786462 QAJ786462 QKF786462 QUB786462 RDX786462 RNT786462 RXP786462 SHL786462 SRH786462 TBD786462 TKZ786462 TUV786462 UER786462 UON786462 UYJ786462 VIF786462 VSB786462 WBX786462 WLT786462 WVP786462 JD851998 SZ851998 ACV851998 AMR851998 AWN851998 BGJ851998 BQF851998 CAB851998 CJX851998 CTT851998 DDP851998 DNL851998 DXH851998 EHD851998 EQZ851998 FAV851998 FKR851998 FUN851998 GEJ851998 GOF851998 GYB851998 HHX851998 HRT851998 IBP851998 ILL851998 IVH851998 JFD851998 JOZ851998 JYV851998 KIR851998 KSN851998 LCJ851998 LMF851998 LWB851998 MFX851998 MPT851998 MZP851998 NJL851998 NTH851998 ODD851998 OMZ851998 OWV851998 PGR851998 PQN851998 QAJ851998 QKF851998 QUB851998 RDX851998 RNT851998 RXP851998 SHL851998 SRH851998 TBD851998 TKZ851998 TUV851998 UER851998 UON851998 UYJ851998 VIF851998 VSB851998 WBX851998 WLT851998 WVP851998 JD917534 SZ917534 ACV917534 AMR917534 AWN917534 BGJ917534 BQF917534 CAB917534 CJX917534 CTT917534 DDP917534 DNL917534 DXH917534 EHD917534 EQZ917534 FAV917534 FKR917534 FUN917534 GEJ917534 GOF917534 GYB917534 HHX917534 HRT917534 IBP917534 ILL917534 IVH917534 JFD917534 JOZ917534 JYV917534 KIR917534 KSN917534 LCJ917534 LMF917534 LWB917534 MFX917534 MPT917534 MZP917534 NJL917534 NTH917534 ODD917534 OMZ917534 OWV917534 PGR917534 PQN917534 QAJ917534 QKF917534 QUB917534 RDX917534 RNT917534 RXP917534 SHL917534 SRH917534 TBD917534 TKZ917534 TUV917534 UER917534 UON917534 UYJ917534 VIF917534 VSB917534 WBX917534 WLT917534 WVP917534 JD983070 SZ983070 ACV983070 AMR983070 AWN983070 BGJ983070 BQF983070 CAB983070 CJX983070 CTT983070 DDP983070 DNL983070 DXH983070 EHD983070 EQZ983070 FAV983070 FKR983070 FUN983070 GEJ983070 GOF983070 GYB983070 HHX983070 HRT983070 IBP983070 ILL983070 IVH983070 JFD983070 JOZ983070 JYV983070 KIR983070 KSN983070 LCJ983070 LMF983070 LWB983070 MFX983070 MPT983070 MZP983070 NJL983070 NTH983070 ODD983070 OMZ983070 OWV983070 PGR983070 PQN983070 QAJ983070 QKF983070 QUB983070 RDX983070 RNT983070 RXP983070 SHL983070 SRH983070 TBD983070 TKZ983070 TUV983070 UER983070 UON983070 UYJ983070 VIF983070 VSB983070 WBX983070 WLT983070 WVP983070 WVN30:WVN55 WLR30:WLR55 WBV30:WBV55 VRZ30:VRZ55 VID30:VID55 UYH30:UYH55 UOL30:UOL55 UEP30:UEP55 TUT30:TUT55 TKX30:TKX55 TBB30:TBB55 SRF30:SRF55 SHJ30:SHJ55 RXN30:RXN55 RNR30:RNR55 RDV30:RDV55 QTZ30:QTZ55 QKD30:QKD55 QAH30:QAH55 PQL30:PQL55 PGP30:PGP55 OWT30:OWT55 OMX30:OMX55 ODB30:ODB55 NTF30:NTF55 NJJ30:NJJ55 MZN30:MZN55 MPR30:MPR55 MFV30:MFV55 LVZ30:LVZ55 LMD30:LMD55 LCH30:LCH55 KSL30:KSL55 KIP30:KIP55 JYT30:JYT55 JOX30:JOX55 JFB30:JFB55 IVF30:IVF55 ILJ30:ILJ55 IBN30:IBN55 HRR30:HRR55 HHV30:HHV55 GXZ30:GXZ55 GOD30:GOD55 GEH30:GEH55 FUL30:FUL55 FKP30:FKP55 FAT30:FAT55 EQX30:EQX55 EHB30:EHB55 DXF30:DXF55 DNJ30:DNJ55 DDN30:DDN55 CTR30:CTR55 CJV30:CJV55 BZZ30:BZZ55 BQD30:BQD55 BGH30:BGH55 AWL30:AWL55 AMP30:AMP55 ACT30:ACT55 SX30:SX55 JB30:JB55">
      <formula1>JA30*0.75</formula1>
    </dataValidation>
    <dataValidation type="decimal" operator="lessThan" allowBlank="1" showInputMessage="1" showErrorMessage="1" promptTitle="Tähelepanu!" prompt="Kaudsed kulud moodustavad otsestest kuludest kuni 7%." sqref="JC65565:JE65565 SY65565:TA65565 ACU65565:ACW65565 AMQ65565:AMS65565 AWM65565:AWO65565 BGI65565:BGK65565 BQE65565:BQG65565 CAA65565:CAC65565 CJW65565:CJY65565 CTS65565:CTU65565 DDO65565:DDQ65565 DNK65565:DNM65565 DXG65565:DXI65565 EHC65565:EHE65565 EQY65565:ERA65565 FAU65565:FAW65565 FKQ65565:FKS65565 FUM65565:FUO65565 GEI65565:GEK65565 GOE65565:GOG65565 GYA65565:GYC65565 HHW65565:HHY65565 HRS65565:HRU65565 IBO65565:IBQ65565 ILK65565:ILM65565 IVG65565:IVI65565 JFC65565:JFE65565 JOY65565:JPA65565 JYU65565:JYW65565 KIQ65565:KIS65565 KSM65565:KSO65565 LCI65565:LCK65565 LME65565:LMG65565 LWA65565:LWC65565 MFW65565:MFY65565 MPS65565:MPU65565 MZO65565:MZQ65565 NJK65565:NJM65565 NTG65565:NTI65565 ODC65565:ODE65565 OMY65565:ONA65565 OWU65565:OWW65565 PGQ65565:PGS65565 PQM65565:PQO65565 QAI65565:QAK65565 QKE65565:QKG65565 QUA65565:QUC65565 RDW65565:RDY65565 RNS65565:RNU65565 RXO65565:RXQ65565 SHK65565:SHM65565 SRG65565:SRI65565 TBC65565:TBE65565 TKY65565:TLA65565 TUU65565:TUW65565 UEQ65565:UES65565 UOM65565:UOO65565 UYI65565:UYK65565 VIE65565:VIG65565 VSA65565:VSC65565 WBW65565:WBY65565 WLS65565:WLU65565 WVO65565:WVQ65565 JC131101:JE131101 SY131101:TA131101 ACU131101:ACW131101 AMQ131101:AMS131101 AWM131101:AWO131101 BGI131101:BGK131101 BQE131101:BQG131101 CAA131101:CAC131101 CJW131101:CJY131101 CTS131101:CTU131101 DDO131101:DDQ131101 DNK131101:DNM131101 DXG131101:DXI131101 EHC131101:EHE131101 EQY131101:ERA131101 FAU131101:FAW131101 FKQ131101:FKS131101 FUM131101:FUO131101 GEI131101:GEK131101 GOE131101:GOG131101 GYA131101:GYC131101 HHW131101:HHY131101 HRS131101:HRU131101 IBO131101:IBQ131101 ILK131101:ILM131101 IVG131101:IVI131101 JFC131101:JFE131101 JOY131101:JPA131101 JYU131101:JYW131101 KIQ131101:KIS131101 KSM131101:KSO131101 LCI131101:LCK131101 LME131101:LMG131101 LWA131101:LWC131101 MFW131101:MFY131101 MPS131101:MPU131101 MZO131101:MZQ131101 NJK131101:NJM131101 NTG131101:NTI131101 ODC131101:ODE131101 OMY131101:ONA131101 OWU131101:OWW131101 PGQ131101:PGS131101 PQM131101:PQO131101 QAI131101:QAK131101 QKE131101:QKG131101 QUA131101:QUC131101 RDW131101:RDY131101 RNS131101:RNU131101 RXO131101:RXQ131101 SHK131101:SHM131101 SRG131101:SRI131101 TBC131101:TBE131101 TKY131101:TLA131101 TUU131101:TUW131101 UEQ131101:UES131101 UOM131101:UOO131101 UYI131101:UYK131101 VIE131101:VIG131101 VSA131101:VSC131101 WBW131101:WBY131101 WLS131101:WLU131101 WVO131101:WVQ131101 JC196637:JE196637 SY196637:TA196637 ACU196637:ACW196637 AMQ196637:AMS196637 AWM196637:AWO196637 BGI196637:BGK196637 BQE196637:BQG196637 CAA196637:CAC196637 CJW196637:CJY196637 CTS196637:CTU196637 DDO196637:DDQ196637 DNK196637:DNM196637 DXG196637:DXI196637 EHC196637:EHE196637 EQY196637:ERA196637 FAU196637:FAW196637 FKQ196637:FKS196637 FUM196637:FUO196637 GEI196637:GEK196637 GOE196637:GOG196637 GYA196637:GYC196637 HHW196637:HHY196637 HRS196637:HRU196637 IBO196637:IBQ196637 ILK196637:ILM196637 IVG196637:IVI196637 JFC196637:JFE196637 JOY196637:JPA196637 JYU196637:JYW196637 KIQ196637:KIS196637 KSM196637:KSO196637 LCI196637:LCK196637 LME196637:LMG196637 LWA196637:LWC196637 MFW196637:MFY196637 MPS196637:MPU196637 MZO196637:MZQ196637 NJK196637:NJM196637 NTG196637:NTI196637 ODC196637:ODE196637 OMY196637:ONA196637 OWU196637:OWW196637 PGQ196637:PGS196637 PQM196637:PQO196637 QAI196637:QAK196637 QKE196637:QKG196637 QUA196637:QUC196637 RDW196637:RDY196637 RNS196637:RNU196637 RXO196637:RXQ196637 SHK196637:SHM196637 SRG196637:SRI196637 TBC196637:TBE196637 TKY196637:TLA196637 TUU196637:TUW196637 UEQ196637:UES196637 UOM196637:UOO196637 UYI196637:UYK196637 VIE196637:VIG196637 VSA196637:VSC196637 WBW196637:WBY196637 WLS196637:WLU196637 WVO196637:WVQ196637 JC262173:JE262173 SY262173:TA262173 ACU262173:ACW262173 AMQ262173:AMS262173 AWM262173:AWO262173 BGI262173:BGK262173 BQE262173:BQG262173 CAA262173:CAC262173 CJW262173:CJY262173 CTS262173:CTU262173 DDO262173:DDQ262173 DNK262173:DNM262173 DXG262173:DXI262173 EHC262173:EHE262173 EQY262173:ERA262173 FAU262173:FAW262173 FKQ262173:FKS262173 FUM262173:FUO262173 GEI262173:GEK262173 GOE262173:GOG262173 GYA262173:GYC262173 HHW262173:HHY262173 HRS262173:HRU262173 IBO262173:IBQ262173 ILK262173:ILM262173 IVG262173:IVI262173 JFC262173:JFE262173 JOY262173:JPA262173 JYU262173:JYW262173 KIQ262173:KIS262173 KSM262173:KSO262173 LCI262173:LCK262173 LME262173:LMG262173 LWA262173:LWC262173 MFW262173:MFY262173 MPS262173:MPU262173 MZO262173:MZQ262173 NJK262173:NJM262173 NTG262173:NTI262173 ODC262173:ODE262173 OMY262173:ONA262173 OWU262173:OWW262173 PGQ262173:PGS262173 PQM262173:PQO262173 QAI262173:QAK262173 QKE262173:QKG262173 QUA262173:QUC262173 RDW262173:RDY262173 RNS262173:RNU262173 RXO262173:RXQ262173 SHK262173:SHM262173 SRG262173:SRI262173 TBC262173:TBE262173 TKY262173:TLA262173 TUU262173:TUW262173 UEQ262173:UES262173 UOM262173:UOO262173 UYI262173:UYK262173 VIE262173:VIG262173 VSA262173:VSC262173 WBW262173:WBY262173 WLS262173:WLU262173 WVO262173:WVQ262173 JC327709:JE327709 SY327709:TA327709 ACU327709:ACW327709 AMQ327709:AMS327709 AWM327709:AWO327709 BGI327709:BGK327709 BQE327709:BQG327709 CAA327709:CAC327709 CJW327709:CJY327709 CTS327709:CTU327709 DDO327709:DDQ327709 DNK327709:DNM327709 DXG327709:DXI327709 EHC327709:EHE327709 EQY327709:ERA327709 FAU327709:FAW327709 FKQ327709:FKS327709 FUM327709:FUO327709 GEI327709:GEK327709 GOE327709:GOG327709 GYA327709:GYC327709 HHW327709:HHY327709 HRS327709:HRU327709 IBO327709:IBQ327709 ILK327709:ILM327709 IVG327709:IVI327709 JFC327709:JFE327709 JOY327709:JPA327709 JYU327709:JYW327709 KIQ327709:KIS327709 KSM327709:KSO327709 LCI327709:LCK327709 LME327709:LMG327709 LWA327709:LWC327709 MFW327709:MFY327709 MPS327709:MPU327709 MZO327709:MZQ327709 NJK327709:NJM327709 NTG327709:NTI327709 ODC327709:ODE327709 OMY327709:ONA327709 OWU327709:OWW327709 PGQ327709:PGS327709 PQM327709:PQO327709 QAI327709:QAK327709 QKE327709:QKG327709 QUA327709:QUC327709 RDW327709:RDY327709 RNS327709:RNU327709 RXO327709:RXQ327709 SHK327709:SHM327709 SRG327709:SRI327709 TBC327709:TBE327709 TKY327709:TLA327709 TUU327709:TUW327709 UEQ327709:UES327709 UOM327709:UOO327709 UYI327709:UYK327709 VIE327709:VIG327709 VSA327709:VSC327709 WBW327709:WBY327709 WLS327709:WLU327709 WVO327709:WVQ327709 JC393245:JE393245 SY393245:TA393245 ACU393245:ACW393245 AMQ393245:AMS393245 AWM393245:AWO393245 BGI393245:BGK393245 BQE393245:BQG393245 CAA393245:CAC393245 CJW393245:CJY393245 CTS393245:CTU393245 DDO393245:DDQ393245 DNK393245:DNM393245 DXG393245:DXI393245 EHC393245:EHE393245 EQY393245:ERA393245 FAU393245:FAW393245 FKQ393245:FKS393245 FUM393245:FUO393245 GEI393245:GEK393245 GOE393245:GOG393245 GYA393245:GYC393245 HHW393245:HHY393245 HRS393245:HRU393245 IBO393245:IBQ393245 ILK393245:ILM393245 IVG393245:IVI393245 JFC393245:JFE393245 JOY393245:JPA393245 JYU393245:JYW393245 KIQ393245:KIS393245 KSM393245:KSO393245 LCI393245:LCK393245 LME393245:LMG393245 LWA393245:LWC393245 MFW393245:MFY393245 MPS393245:MPU393245 MZO393245:MZQ393245 NJK393245:NJM393245 NTG393245:NTI393245 ODC393245:ODE393245 OMY393245:ONA393245 OWU393245:OWW393245 PGQ393245:PGS393245 PQM393245:PQO393245 QAI393245:QAK393245 QKE393245:QKG393245 QUA393245:QUC393245 RDW393245:RDY393245 RNS393245:RNU393245 RXO393245:RXQ393245 SHK393245:SHM393245 SRG393245:SRI393245 TBC393245:TBE393245 TKY393245:TLA393245 TUU393245:TUW393245 UEQ393245:UES393245 UOM393245:UOO393245 UYI393245:UYK393245 VIE393245:VIG393245 VSA393245:VSC393245 WBW393245:WBY393245 WLS393245:WLU393245 WVO393245:WVQ393245 JC458781:JE458781 SY458781:TA458781 ACU458781:ACW458781 AMQ458781:AMS458781 AWM458781:AWO458781 BGI458781:BGK458781 BQE458781:BQG458781 CAA458781:CAC458781 CJW458781:CJY458781 CTS458781:CTU458781 DDO458781:DDQ458781 DNK458781:DNM458781 DXG458781:DXI458781 EHC458781:EHE458781 EQY458781:ERA458781 FAU458781:FAW458781 FKQ458781:FKS458781 FUM458781:FUO458781 GEI458781:GEK458781 GOE458781:GOG458781 GYA458781:GYC458781 HHW458781:HHY458781 HRS458781:HRU458781 IBO458781:IBQ458781 ILK458781:ILM458781 IVG458781:IVI458781 JFC458781:JFE458781 JOY458781:JPA458781 JYU458781:JYW458781 KIQ458781:KIS458781 KSM458781:KSO458781 LCI458781:LCK458781 LME458781:LMG458781 LWA458781:LWC458781 MFW458781:MFY458781 MPS458781:MPU458781 MZO458781:MZQ458781 NJK458781:NJM458781 NTG458781:NTI458781 ODC458781:ODE458781 OMY458781:ONA458781 OWU458781:OWW458781 PGQ458781:PGS458781 PQM458781:PQO458781 QAI458781:QAK458781 QKE458781:QKG458781 QUA458781:QUC458781 RDW458781:RDY458781 RNS458781:RNU458781 RXO458781:RXQ458781 SHK458781:SHM458781 SRG458781:SRI458781 TBC458781:TBE458781 TKY458781:TLA458781 TUU458781:TUW458781 UEQ458781:UES458781 UOM458781:UOO458781 UYI458781:UYK458781 VIE458781:VIG458781 VSA458781:VSC458781 WBW458781:WBY458781 WLS458781:WLU458781 WVO458781:WVQ458781 JC524317:JE524317 SY524317:TA524317 ACU524317:ACW524317 AMQ524317:AMS524317 AWM524317:AWO524317 BGI524317:BGK524317 BQE524317:BQG524317 CAA524317:CAC524317 CJW524317:CJY524317 CTS524317:CTU524317 DDO524317:DDQ524317 DNK524317:DNM524317 DXG524317:DXI524317 EHC524317:EHE524317 EQY524317:ERA524317 FAU524317:FAW524317 FKQ524317:FKS524317 FUM524317:FUO524317 GEI524317:GEK524317 GOE524317:GOG524317 GYA524317:GYC524317 HHW524317:HHY524317 HRS524317:HRU524317 IBO524317:IBQ524317 ILK524317:ILM524317 IVG524317:IVI524317 JFC524317:JFE524317 JOY524317:JPA524317 JYU524317:JYW524317 KIQ524317:KIS524317 KSM524317:KSO524317 LCI524317:LCK524317 LME524317:LMG524317 LWA524317:LWC524317 MFW524317:MFY524317 MPS524317:MPU524317 MZO524317:MZQ524317 NJK524317:NJM524317 NTG524317:NTI524317 ODC524317:ODE524317 OMY524317:ONA524317 OWU524317:OWW524317 PGQ524317:PGS524317 PQM524317:PQO524317 QAI524317:QAK524317 QKE524317:QKG524317 QUA524317:QUC524317 RDW524317:RDY524317 RNS524317:RNU524317 RXO524317:RXQ524317 SHK524317:SHM524317 SRG524317:SRI524317 TBC524317:TBE524317 TKY524317:TLA524317 TUU524317:TUW524317 UEQ524317:UES524317 UOM524317:UOO524317 UYI524317:UYK524317 VIE524317:VIG524317 VSA524317:VSC524317 WBW524317:WBY524317 WLS524317:WLU524317 WVO524317:WVQ524317 JC589853:JE589853 SY589853:TA589853 ACU589853:ACW589853 AMQ589853:AMS589853 AWM589853:AWO589853 BGI589853:BGK589853 BQE589853:BQG589853 CAA589853:CAC589853 CJW589853:CJY589853 CTS589853:CTU589853 DDO589853:DDQ589853 DNK589853:DNM589853 DXG589853:DXI589853 EHC589853:EHE589853 EQY589853:ERA589853 FAU589853:FAW589853 FKQ589853:FKS589853 FUM589853:FUO589853 GEI589853:GEK589853 GOE589853:GOG589853 GYA589853:GYC589853 HHW589853:HHY589853 HRS589853:HRU589853 IBO589853:IBQ589853 ILK589853:ILM589853 IVG589853:IVI589853 JFC589853:JFE589853 JOY589853:JPA589853 JYU589853:JYW589853 KIQ589853:KIS589853 KSM589853:KSO589853 LCI589853:LCK589853 LME589853:LMG589853 LWA589853:LWC589853 MFW589853:MFY589853 MPS589853:MPU589853 MZO589853:MZQ589853 NJK589853:NJM589853 NTG589853:NTI589853 ODC589853:ODE589853 OMY589853:ONA589853 OWU589853:OWW589853 PGQ589853:PGS589853 PQM589853:PQO589853 QAI589853:QAK589853 QKE589853:QKG589853 QUA589853:QUC589853 RDW589853:RDY589853 RNS589853:RNU589853 RXO589853:RXQ589853 SHK589853:SHM589853 SRG589853:SRI589853 TBC589853:TBE589853 TKY589853:TLA589853 TUU589853:TUW589853 UEQ589853:UES589853 UOM589853:UOO589853 UYI589853:UYK589853 VIE589853:VIG589853 VSA589853:VSC589853 WBW589853:WBY589853 WLS589853:WLU589853 WVO589853:WVQ589853 JC655389:JE655389 SY655389:TA655389 ACU655389:ACW655389 AMQ655389:AMS655389 AWM655389:AWO655389 BGI655389:BGK655389 BQE655389:BQG655389 CAA655389:CAC655389 CJW655389:CJY655389 CTS655389:CTU655389 DDO655389:DDQ655389 DNK655389:DNM655389 DXG655389:DXI655389 EHC655389:EHE655389 EQY655389:ERA655389 FAU655389:FAW655389 FKQ655389:FKS655389 FUM655389:FUO655389 GEI655389:GEK655389 GOE655389:GOG655389 GYA655389:GYC655389 HHW655389:HHY655389 HRS655389:HRU655389 IBO655389:IBQ655389 ILK655389:ILM655389 IVG655389:IVI655389 JFC655389:JFE655389 JOY655389:JPA655389 JYU655389:JYW655389 KIQ655389:KIS655389 KSM655389:KSO655389 LCI655389:LCK655389 LME655389:LMG655389 LWA655389:LWC655389 MFW655389:MFY655389 MPS655389:MPU655389 MZO655389:MZQ655389 NJK655389:NJM655389 NTG655389:NTI655389 ODC655389:ODE655389 OMY655389:ONA655389 OWU655389:OWW655389 PGQ655389:PGS655389 PQM655389:PQO655389 QAI655389:QAK655389 QKE655389:QKG655389 QUA655389:QUC655389 RDW655389:RDY655389 RNS655389:RNU655389 RXO655389:RXQ655389 SHK655389:SHM655389 SRG655389:SRI655389 TBC655389:TBE655389 TKY655389:TLA655389 TUU655389:TUW655389 UEQ655389:UES655389 UOM655389:UOO655389 UYI655389:UYK655389 VIE655389:VIG655389 VSA655389:VSC655389 WBW655389:WBY655389 WLS655389:WLU655389 WVO655389:WVQ655389 JC720925:JE720925 SY720925:TA720925 ACU720925:ACW720925 AMQ720925:AMS720925 AWM720925:AWO720925 BGI720925:BGK720925 BQE720925:BQG720925 CAA720925:CAC720925 CJW720925:CJY720925 CTS720925:CTU720925 DDO720925:DDQ720925 DNK720925:DNM720925 DXG720925:DXI720925 EHC720925:EHE720925 EQY720925:ERA720925 FAU720925:FAW720925 FKQ720925:FKS720925 FUM720925:FUO720925 GEI720925:GEK720925 GOE720925:GOG720925 GYA720925:GYC720925 HHW720925:HHY720925 HRS720925:HRU720925 IBO720925:IBQ720925 ILK720925:ILM720925 IVG720925:IVI720925 JFC720925:JFE720925 JOY720925:JPA720925 JYU720925:JYW720925 KIQ720925:KIS720925 KSM720925:KSO720925 LCI720925:LCK720925 LME720925:LMG720925 LWA720925:LWC720925 MFW720925:MFY720925 MPS720925:MPU720925 MZO720925:MZQ720925 NJK720925:NJM720925 NTG720925:NTI720925 ODC720925:ODE720925 OMY720925:ONA720925 OWU720925:OWW720925 PGQ720925:PGS720925 PQM720925:PQO720925 QAI720925:QAK720925 QKE720925:QKG720925 QUA720925:QUC720925 RDW720925:RDY720925 RNS720925:RNU720925 RXO720925:RXQ720925 SHK720925:SHM720925 SRG720925:SRI720925 TBC720925:TBE720925 TKY720925:TLA720925 TUU720925:TUW720925 UEQ720925:UES720925 UOM720925:UOO720925 UYI720925:UYK720925 VIE720925:VIG720925 VSA720925:VSC720925 WBW720925:WBY720925 WLS720925:WLU720925 WVO720925:WVQ720925 JC786461:JE786461 SY786461:TA786461 ACU786461:ACW786461 AMQ786461:AMS786461 AWM786461:AWO786461 BGI786461:BGK786461 BQE786461:BQG786461 CAA786461:CAC786461 CJW786461:CJY786461 CTS786461:CTU786461 DDO786461:DDQ786461 DNK786461:DNM786461 DXG786461:DXI786461 EHC786461:EHE786461 EQY786461:ERA786461 FAU786461:FAW786461 FKQ786461:FKS786461 FUM786461:FUO786461 GEI786461:GEK786461 GOE786461:GOG786461 GYA786461:GYC786461 HHW786461:HHY786461 HRS786461:HRU786461 IBO786461:IBQ786461 ILK786461:ILM786461 IVG786461:IVI786461 JFC786461:JFE786461 JOY786461:JPA786461 JYU786461:JYW786461 KIQ786461:KIS786461 KSM786461:KSO786461 LCI786461:LCK786461 LME786461:LMG786461 LWA786461:LWC786461 MFW786461:MFY786461 MPS786461:MPU786461 MZO786461:MZQ786461 NJK786461:NJM786461 NTG786461:NTI786461 ODC786461:ODE786461 OMY786461:ONA786461 OWU786461:OWW786461 PGQ786461:PGS786461 PQM786461:PQO786461 QAI786461:QAK786461 QKE786461:QKG786461 QUA786461:QUC786461 RDW786461:RDY786461 RNS786461:RNU786461 RXO786461:RXQ786461 SHK786461:SHM786461 SRG786461:SRI786461 TBC786461:TBE786461 TKY786461:TLA786461 TUU786461:TUW786461 UEQ786461:UES786461 UOM786461:UOO786461 UYI786461:UYK786461 VIE786461:VIG786461 VSA786461:VSC786461 WBW786461:WBY786461 WLS786461:WLU786461 WVO786461:WVQ786461 JC851997:JE851997 SY851997:TA851997 ACU851997:ACW851997 AMQ851997:AMS851997 AWM851997:AWO851997 BGI851997:BGK851997 BQE851997:BQG851997 CAA851997:CAC851997 CJW851997:CJY851997 CTS851997:CTU851997 DDO851997:DDQ851997 DNK851997:DNM851997 DXG851997:DXI851997 EHC851997:EHE851997 EQY851997:ERA851997 FAU851997:FAW851997 FKQ851997:FKS851997 FUM851997:FUO851997 GEI851997:GEK851997 GOE851997:GOG851997 GYA851997:GYC851997 HHW851997:HHY851997 HRS851997:HRU851997 IBO851997:IBQ851997 ILK851997:ILM851997 IVG851997:IVI851997 JFC851997:JFE851997 JOY851997:JPA851997 JYU851997:JYW851997 KIQ851997:KIS851997 KSM851997:KSO851997 LCI851997:LCK851997 LME851997:LMG851997 LWA851997:LWC851997 MFW851997:MFY851997 MPS851997:MPU851997 MZO851997:MZQ851997 NJK851997:NJM851997 NTG851997:NTI851997 ODC851997:ODE851997 OMY851997:ONA851997 OWU851997:OWW851997 PGQ851997:PGS851997 PQM851997:PQO851997 QAI851997:QAK851997 QKE851997:QKG851997 QUA851997:QUC851997 RDW851997:RDY851997 RNS851997:RNU851997 RXO851997:RXQ851997 SHK851997:SHM851997 SRG851997:SRI851997 TBC851997:TBE851997 TKY851997:TLA851997 TUU851997:TUW851997 UEQ851997:UES851997 UOM851997:UOO851997 UYI851997:UYK851997 VIE851997:VIG851997 VSA851997:VSC851997 WBW851997:WBY851997 WLS851997:WLU851997 WVO851997:WVQ851997 JC917533:JE917533 SY917533:TA917533 ACU917533:ACW917533 AMQ917533:AMS917533 AWM917533:AWO917533 BGI917533:BGK917533 BQE917533:BQG917533 CAA917533:CAC917533 CJW917533:CJY917533 CTS917533:CTU917533 DDO917533:DDQ917533 DNK917533:DNM917533 DXG917533:DXI917533 EHC917533:EHE917533 EQY917533:ERA917533 FAU917533:FAW917533 FKQ917533:FKS917533 FUM917533:FUO917533 GEI917533:GEK917533 GOE917533:GOG917533 GYA917533:GYC917533 HHW917533:HHY917533 HRS917533:HRU917533 IBO917533:IBQ917533 ILK917533:ILM917533 IVG917533:IVI917533 JFC917533:JFE917533 JOY917533:JPA917533 JYU917533:JYW917533 KIQ917533:KIS917533 KSM917533:KSO917533 LCI917533:LCK917533 LME917533:LMG917533 LWA917533:LWC917533 MFW917533:MFY917533 MPS917533:MPU917533 MZO917533:MZQ917533 NJK917533:NJM917533 NTG917533:NTI917533 ODC917533:ODE917533 OMY917533:ONA917533 OWU917533:OWW917533 PGQ917533:PGS917533 PQM917533:PQO917533 QAI917533:QAK917533 QKE917533:QKG917533 QUA917533:QUC917533 RDW917533:RDY917533 RNS917533:RNU917533 RXO917533:RXQ917533 SHK917533:SHM917533 SRG917533:SRI917533 TBC917533:TBE917533 TKY917533:TLA917533 TUU917533:TUW917533 UEQ917533:UES917533 UOM917533:UOO917533 UYI917533:UYK917533 VIE917533:VIG917533 VSA917533:VSC917533 WBW917533:WBY917533 WLS917533:WLU917533 WVO917533:WVQ917533 JC983069:JE983069 SY983069:TA983069 ACU983069:ACW983069 AMQ983069:AMS983069 AWM983069:AWO983069 BGI983069:BGK983069 BQE983069:BQG983069 CAA983069:CAC983069 CJW983069:CJY983069 CTS983069:CTU983069 DDO983069:DDQ983069 DNK983069:DNM983069 DXG983069:DXI983069 EHC983069:EHE983069 EQY983069:ERA983069 FAU983069:FAW983069 FKQ983069:FKS983069 FUM983069:FUO983069 GEI983069:GEK983069 GOE983069:GOG983069 GYA983069:GYC983069 HHW983069:HHY983069 HRS983069:HRU983069 IBO983069:IBQ983069 ILK983069:ILM983069 IVG983069:IVI983069 JFC983069:JFE983069 JOY983069:JPA983069 JYU983069:JYW983069 KIQ983069:KIS983069 KSM983069:KSO983069 LCI983069:LCK983069 LME983069:LMG983069 LWA983069:LWC983069 MFW983069:MFY983069 MPS983069:MPU983069 MZO983069:MZQ983069 NJK983069:NJM983069 NTG983069:NTI983069 ODC983069:ODE983069 OMY983069:ONA983069 OWU983069:OWW983069 PGQ983069:PGS983069 PQM983069:PQO983069 QAI983069:QAK983069 QKE983069:QKG983069 QUA983069:QUC983069 RDW983069:RDY983069 RNS983069:RNU983069 RXO983069:RXQ983069 SHK983069:SHM983069 SRG983069:SRI983069 TBC983069:TBE983069 TKY983069:TLA983069 TUU983069:TUW983069 UEQ983069:UES983069 UOM983069:UOO983069 UYI983069:UYK983069 VIE983069:VIG983069 VSA983069:VSC983069 WBW983069:WBY983069 WLS983069:WLU983069 WVO983069:WVQ983069 H65565:I65565 H983069:I983069 H917533:I917533 H851997:I851997 H786461:I786461 H720925:I720925 H655389:I655389 H589853:I589853 H524317:I524317 H458781:I458781 H393245:I393245 H327709:I327709 H262173:I262173 H196637:I196637 H131101:I131101">
      <formula1>(0.07*H65563)/1</formula1>
    </dataValidation>
    <dataValidation type="decimal" operator="lessThan" allowBlank="1" showInputMessage="1" showErrorMessage="1" promptTitle="Tähelepanu!" prompt="SiM toetus on kuni 25% projekti kogukuludest." sqref="I131102 I65566 I983070 I917534 I851998 I786462 I720926 I655390 I589854 I524318 I458782 I393246 I327710 I262174 I196638">
      <formula1>H65566*0.25</formula1>
    </dataValidation>
    <dataValidation type="decimal" operator="equal" allowBlank="1" showInputMessage="1" showErrorMessage="1" promptTitle="Tähelepanu!" prompt="Kogusumma peab olema võrdne projekti kogukuludega." sqref="C54:C55">
      <formula1>H83</formula1>
    </dataValidation>
    <dataValidation operator="equal" allowBlank="1" showErrorMessage="1" promptTitle="Tähelepanu!" prompt="AMIF tulu peab võrduma AMIF kuluga." sqref="B11"/>
    <dataValidation type="list" allowBlank="1" showInputMessage="1" showErrorMessage="1" errorTitle="Tähelepanu!" error="Vali ühik nimekirjast" promptTitle="Tähelepanu!" prompt="Vali ühik nimekirjast" sqref="D60:D62">
      <formula1>Ühik</formula1>
    </dataValidation>
    <dataValidation type="decimal" operator="lessThanOrEqual" allowBlank="1" showInputMessage="1" showErrorMessage="1" errorTitle="Tähelepanu!" error="Sisestatud summa ületab 7% otsestest kuludest." promptTitle="Tähelepanu!" prompt="Kaudsed kulud moodustavad otsestest kuludest kuni 2,5%." sqref="G75">
      <formula1>ROUND(G74*7%,2)</formula1>
    </dataValidation>
    <dataValidation type="decimal" allowBlank="1" showInputMessage="1" showErrorMessage="1" errorTitle="Tähelepanu!" error="AMIF toetuse osakaal ei saa olla suurem kui 75%" promptTitle="Tähelepanu!" prompt="ISF toetuse osakaal ei saa olla suurem kui 75%" sqref="D12">
      <formula1>0</formula1>
      <formula2>75</formula2>
    </dataValidation>
    <dataValidation type="decimal" operator="equal" allowBlank="1" showInputMessage="1" showErrorMessage="1" errorTitle="Tähelepanu!" error="Tervik peab olema 100%" promptTitle="Tähelepanu!" prompt="Osakaalude summa peab olema 100%" sqref="D17">
      <formula1>100</formula1>
    </dataValidation>
    <dataValidation type="decimal" operator="equal" allowBlank="1" showInputMessage="1" showErrorMessage="1" sqref="C17">
      <formula1>D29</formula1>
    </dataValidation>
    <dataValidation type="custom" allowBlank="1" showInputMessage="1" showErrorMessage="1" sqref="D13">
      <formula1>IF(SUM(D12:D16)&gt;100," ",100-(D12+D14+D15+D16))</formula1>
    </dataValidation>
  </dataValidations>
  <pageMargins left="0.7" right="0.7" top="0.75" bottom="0.75" header="0.3" footer="0.3"/>
  <pageSetup paperSize="9" scale="80"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workbookViewId="0">
      <selection activeCell="A11" sqref="A11"/>
    </sheetView>
  </sheetViews>
  <sheetFormatPr defaultRowHeight="15" x14ac:dyDescent="0.25"/>
  <cols>
    <col min="1" max="1" width="64.5703125" bestFit="1" customWidth="1"/>
    <col min="2" max="2" width="7.5703125" bestFit="1" customWidth="1"/>
    <col min="3" max="3" width="11.85546875" bestFit="1" customWidth="1"/>
  </cols>
  <sheetData>
    <row r="1" spans="1:1" ht="15.75" x14ac:dyDescent="0.25">
      <c r="A1" s="17" t="s">
        <v>21</v>
      </c>
    </row>
    <row r="2" spans="1:1" ht="15.75" x14ac:dyDescent="0.25">
      <c r="A2" s="17" t="s">
        <v>22</v>
      </c>
    </row>
    <row r="3" spans="1:1" ht="15.75" x14ac:dyDescent="0.25">
      <c r="A3" s="17" t="s">
        <v>23</v>
      </c>
    </row>
    <row r="6" spans="1:1" ht="15.75" x14ac:dyDescent="0.25">
      <c r="A6" s="17" t="s">
        <v>31</v>
      </c>
    </row>
    <row r="7" spans="1:1" ht="15.75" x14ac:dyDescent="0.25">
      <c r="A7" s="17" t="s">
        <v>74</v>
      </c>
    </row>
    <row r="8" spans="1:1" s="13" customFormat="1" ht="15.75" x14ac:dyDescent="0.25">
      <c r="A8" s="17" t="s">
        <v>45</v>
      </c>
    </row>
    <row r="9" spans="1:1" ht="15.75" x14ac:dyDescent="0.25">
      <c r="A9" s="17" t="s">
        <v>46</v>
      </c>
    </row>
    <row r="12" spans="1:1" ht="15.75" x14ac:dyDescent="0.25">
      <c r="A12" s="17" t="s">
        <v>67</v>
      </c>
    </row>
    <row r="13" spans="1:1" ht="15.75" x14ac:dyDescent="0.25">
      <c r="A13" s="17" t="s">
        <v>68</v>
      </c>
    </row>
    <row r="14" spans="1:1" ht="15.75" x14ac:dyDescent="0.25">
      <c r="A14" s="17" t="s">
        <v>69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pageSetUpPr fitToPage="1"/>
  </sheetPr>
  <dimension ref="A1:I44"/>
  <sheetViews>
    <sheetView workbookViewId="0">
      <selection activeCell="D11" sqref="D11"/>
    </sheetView>
  </sheetViews>
  <sheetFormatPr defaultRowHeight="15" x14ac:dyDescent="0.25"/>
  <cols>
    <col min="1" max="1" width="4.28515625" style="13" customWidth="1"/>
    <col min="2" max="2" width="7" customWidth="1"/>
    <col min="3" max="3" width="36.28515625" customWidth="1"/>
    <col min="4" max="4" width="15.140625" customWidth="1"/>
    <col min="5" max="5" width="20.28515625" customWidth="1"/>
    <col min="6" max="6" width="17.42578125" customWidth="1"/>
    <col min="7" max="7" width="20" customWidth="1"/>
    <col min="8" max="8" width="15.140625" customWidth="1"/>
    <col min="9" max="9" width="17" customWidth="1"/>
    <col min="10" max="10" width="27" customWidth="1"/>
    <col min="11" max="11" width="11.85546875" customWidth="1"/>
  </cols>
  <sheetData>
    <row r="1" spans="2:9" s="13" customFormat="1" ht="15.75" x14ac:dyDescent="0.25">
      <c r="B1" s="27" t="str">
        <f>IF(H22=0,"",IF(H22=100,"","Tähelepanu! Tabel 1. Projekti maksumus ja tulud allikate lõikes (EUR), osakaalude summa ei moodusta 100%"))</f>
        <v/>
      </c>
      <c r="C1" s="17"/>
      <c r="D1" s="17"/>
      <c r="E1" s="17"/>
      <c r="F1" s="17"/>
      <c r="G1" s="17"/>
    </row>
    <row r="2" spans="2:9" s="13" customFormat="1" ht="15.75" x14ac:dyDescent="0.25">
      <c r="B2" s="27" t="str">
        <f>IF(E22=E36,"","Tähelepanu! Tabel 1. Projekti maksumus ja tulud allikate lõikes (EUR). Projekti tegelikud tulud kokku ei ole võrdne projekti tegelike kuludega.")</f>
        <v/>
      </c>
      <c r="C2" s="17"/>
      <c r="D2" s="17"/>
      <c r="E2" s="17"/>
      <c r="F2" s="17"/>
      <c r="G2" s="17"/>
    </row>
    <row r="3" spans="2:9" s="13" customFormat="1" ht="22.5" customHeight="1" x14ac:dyDescent="0.25">
      <c r="B3" s="27" t="str">
        <f>IF(D44=E36,"","Tähelepanu! Tabel 3. Projekti kulud meetmete lõikes (EUR) kokku ei ole võrdne Tabel 2. Kuluaruande koond tegelikud kulud kokku")</f>
        <v/>
      </c>
      <c r="C3" s="17"/>
      <c r="D3" s="17"/>
      <c r="E3" s="30"/>
      <c r="F3" s="17"/>
      <c r="G3" s="17"/>
    </row>
    <row r="4" spans="2:9" s="13" customFormat="1" ht="15.75" x14ac:dyDescent="0.25">
      <c r="B4" s="3" t="s">
        <v>57</v>
      </c>
      <c r="C4" s="17"/>
      <c r="D4" s="17"/>
      <c r="E4" s="17"/>
      <c r="F4" s="17"/>
      <c r="G4" s="17"/>
    </row>
    <row r="5" spans="2:9" s="13" customFormat="1" ht="15.75" x14ac:dyDescent="0.25">
      <c r="B5" s="30" t="s">
        <v>149</v>
      </c>
      <c r="C5" s="25"/>
      <c r="D5" s="25"/>
      <c r="E5" s="25"/>
      <c r="F5" s="25"/>
      <c r="G5" s="25"/>
    </row>
    <row r="6" spans="2:9" s="13" customFormat="1" ht="15.75" x14ac:dyDescent="0.25">
      <c r="B6" s="30" t="s">
        <v>245</v>
      </c>
      <c r="C6" s="25"/>
      <c r="D6" s="25"/>
      <c r="E6" s="25"/>
      <c r="F6" s="25"/>
      <c r="G6" s="25"/>
    </row>
    <row r="7" spans="2:9" s="13" customFormat="1" ht="15.75" x14ac:dyDescent="0.25">
      <c r="B7" s="30" t="s">
        <v>146</v>
      </c>
      <c r="C7" s="25"/>
      <c r="D7" s="25"/>
      <c r="E7" s="25"/>
      <c r="F7" s="25"/>
      <c r="G7" s="25"/>
    </row>
    <row r="8" spans="2:9" ht="15.75" x14ac:dyDescent="0.25">
      <c r="B8" s="30" t="s">
        <v>150</v>
      </c>
      <c r="C8" s="25"/>
      <c r="D8" s="25"/>
      <c r="E8" s="25"/>
      <c r="F8" s="25"/>
      <c r="G8" s="25"/>
    </row>
    <row r="9" spans="2:9" s="13" customFormat="1" ht="15.75" x14ac:dyDescent="0.25">
      <c r="B9" s="30" t="s">
        <v>270</v>
      </c>
      <c r="C9" s="25"/>
      <c r="D9" s="29"/>
      <c r="E9" s="29"/>
      <c r="F9" s="29"/>
      <c r="G9" s="29"/>
      <c r="H9" s="49"/>
    </row>
    <row r="10" spans="2:9" s="13" customFormat="1" ht="15.75" x14ac:dyDescent="0.25">
      <c r="B10" s="30"/>
      <c r="C10" s="25"/>
      <c r="D10" s="29"/>
      <c r="E10" s="29"/>
      <c r="F10" s="29"/>
      <c r="G10" s="29"/>
      <c r="H10" s="49"/>
    </row>
    <row r="11" spans="2:9" s="13" customFormat="1" ht="15.75" x14ac:dyDescent="0.25">
      <c r="B11" s="49"/>
      <c r="C11"/>
      <c r="D11" s="29"/>
      <c r="E11" s="29"/>
      <c r="F11" s="29"/>
      <c r="G11" s="29"/>
      <c r="H11" s="49"/>
    </row>
    <row r="12" spans="2:9" x14ac:dyDescent="0.25">
      <c r="B12" s="49" t="s">
        <v>61</v>
      </c>
    </row>
    <row r="13" spans="2:9" ht="15.75" x14ac:dyDescent="0.25">
      <c r="B13" s="31"/>
      <c r="C13" s="32"/>
      <c r="D13" s="32"/>
      <c r="E13" s="198" t="s">
        <v>154</v>
      </c>
      <c r="F13" s="199"/>
      <c r="G13" s="199"/>
      <c r="H13" s="199"/>
      <c r="I13" s="178" t="s">
        <v>47</v>
      </c>
    </row>
    <row r="14" spans="2:9" ht="15.75" customHeight="1" x14ac:dyDescent="0.25">
      <c r="B14" s="31"/>
      <c r="C14" s="32"/>
      <c r="D14" s="32"/>
      <c r="E14" s="196" t="s">
        <v>63</v>
      </c>
      <c r="F14" s="50" t="s">
        <v>58</v>
      </c>
      <c r="G14" s="181" t="s">
        <v>63</v>
      </c>
      <c r="H14" s="50" t="s">
        <v>59</v>
      </c>
      <c r="I14" s="179"/>
    </row>
    <row r="15" spans="2:9" ht="15.75" x14ac:dyDescent="0.25">
      <c r="B15" s="31"/>
      <c r="C15" s="32" t="s">
        <v>11</v>
      </c>
      <c r="D15" s="32" t="s">
        <v>16</v>
      </c>
      <c r="E15" s="197"/>
      <c r="F15" s="50">
        <v>0.5</v>
      </c>
      <c r="G15" s="182"/>
      <c r="H15" s="50" t="s">
        <v>151</v>
      </c>
      <c r="I15" s="180"/>
    </row>
    <row r="16" spans="2:9" ht="15.75" x14ac:dyDescent="0.25">
      <c r="B16" s="35">
        <v>1</v>
      </c>
      <c r="C16" s="36" t="s">
        <v>81</v>
      </c>
      <c r="D16" s="57">
        <f>Eelarve!C12</f>
        <v>70125</v>
      </c>
      <c r="E16" s="129" t="s">
        <v>152</v>
      </c>
      <c r="F16" s="57">
        <f>0.5*D16</f>
        <v>35062.5</v>
      </c>
      <c r="G16" s="129" t="s">
        <v>153</v>
      </c>
      <c r="H16" s="57">
        <f>0.5*D16</f>
        <v>35062.5</v>
      </c>
      <c r="I16" s="64">
        <f>Eelarve!D12</f>
        <v>75</v>
      </c>
    </row>
    <row r="17" spans="2:9" ht="15.75" x14ac:dyDescent="0.25">
      <c r="B17" s="35">
        <v>2</v>
      </c>
      <c r="C17" s="36" t="s">
        <v>13</v>
      </c>
      <c r="D17" s="57">
        <f>Eelarve!C13</f>
        <v>23375</v>
      </c>
      <c r="E17" s="129" t="s">
        <v>152</v>
      </c>
      <c r="F17" s="57">
        <f>0.5*D17</f>
        <v>11687.5</v>
      </c>
      <c r="G17" s="129" t="s">
        <v>153</v>
      </c>
      <c r="H17" s="57">
        <f>0.5*D17</f>
        <v>11687.5</v>
      </c>
      <c r="I17" s="64">
        <f>Eelarve!D13</f>
        <v>25</v>
      </c>
    </row>
    <row r="18" spans="2:9" ht="15.75" x14ac:dyDescent="0.25">
      <c r="B18" s="35">
        <v>3</v>
      </c>
      <c r="C18" s="36" t="s">
        <v>15</v>
      </c>
      <c r="D18" s="57">
        <f>Eelarve!C14</f>
        <v>0</v>
      </c>
      <c r="E18" s="37"/>
      <c r="F18" s="57"/>
      <c r="G18" s="37"/>
      <c r="H18" s="57"/>
      <c r="I18" s="64">
        <f>Eelarve!D14</f>
        <v>0</v>
      </c>
    </row>
    <row r="19" spans="2:9" ht="15.75" x14ac:dyDescent="0.25">
      <c r="B19" s="35">
        <v>4</v>
      </c>
      <c r="C19" s="36" t="s">
        <v>14</v>
      </c>
      <c r="D19" s="57">
        <f>Eelarve!C15</f>
        <v>0</v>
      </c>
      <c r="E19" s="37"/>
      <c r="F19" s="57"/>
      <c r="G19" s="37"/>
      <c r="H19" s="57"/>
      <c r="I19" s="64">
        <f>Eelarve!D15</f>
        <v>0</v>
      </c>
    </row>
    <row r="20" spans="2:9" ht="15.75" x14ac:dyDescent="0.25">
      <c r="B20" s="35">
        <v>5</v>
      </c>
      <c r="C20" s="36" t="s">
        <v>38</v>
      </c>
      <c r="D20" s="57">
        <f>Eelarve!C16</f>
        <v>0</v>
      </c>
      <c r="E20" s="37"/>
      <c r="F20" s="57"/>
      <c r="G20" s="37"/>
      <c r="H20" s="57"/>
      <c r="I20" s="64">
        <f>Eelarve!D16</f>
        <v>0</v>
      </c>
    </row>
    <row r="21" spans="2:9" ht="15.75" x14ac:dyDescent="0.25">
      <c r="B21" s="192" t="s">
        <v>49</v>
      </c>
      <c r="C21" s="193"/>
      <c r="D21" s="42">
        <f>SUM(D16:D20)</f>
        <v>93500</v>
      </c>
      <c r="E21" s="38"/>
      <c r="F21" s="42">
        <f>SUM(F16:F20)</f>
        <v>46750</v>
      </c>
      <c r="G21" s="38"/>
      <c r="H21" s="42">
        <f>SUM(H16:H20)</f>
        <v>46750</v>
      </c>
      <c r="I21" s="42">
        <f>SUM(I16:I20)</f>
        <v>100</v>
      </c>
    </row>
    <row r="23" spans="2:9" s="13" customFormat="1" x14ac:dyDescent="0.25"/>
    <row r="24" spans="2:9" x14ac:dyDescent="0.25">
      <c r="B24" s="49" t="s">
        <v>62</v>
      </c>
    </row>
    <row r="25" spans="2:9" ht="15.75" x14ac:dyDescent="0.25">
      <c r="B25" s="186" t="s">
        <v>11</v>
      </c>
      <c r="C25" s="187"/>
      <c r="D25" s="183" t="s">
        <v>16</v>
      </c>
      <c r="E25" s="198" t="s">
        <v>111</v>
      </c>
      <c r="F25" s="199"/>
      <c r="G25" s="199"/>
      <c r="H25" s="199"/>
      <c r="I25" s="183" t="s">
        <v>47</v>
      </c>
    </row>
    <row r="26" spans="2:9" ht="15.75" x14ac:dyDescent="0.25">
      <c r="B26" s="188"/>
      <c r="C26" s="189"/>
      <c r="D26" s="184"/>
      <c r="E26" s="194" t="s">
        <v>58</v>
      </c>
      <c r="F26" s="195"/>
      <c r="G26" s="194" t="s">
        <v>59</v>
      </c>
      <c r="H26" s="195"/>
      <c r="I26" s="184"/>
    </row>
    <row r="27" spans="2:9" ht="36" customHeight="1" x14ac:dyDescent="0.25">
      <c r="B27" s="190"/>
      <c r="C27" s="191"/>
      <c r="D27" s="185"/>
      <c r="E27" s="33" t="s">
        <v>60</v>
      </c>
      <c r="F27" s="52" t="s">
        <v>12</v>
      </c>
      <c r="G27" s="51" t="s">
        <v>60</v>
      </c>
      <c r="H27" s="52" t="s">
        <v>12</v>
      </c>
      <c r="I27" s="185"/>
    </row>
    <row r="28" spans="2:9" ht="15.75" x14ac:dyDescent="0.25">
      <c r="B28" s="35">
        <v>1</v>
      </c>
      <c r="C28" s="36" t="s">
        <v>81</v>
      </c>
      <c r="D28" s="57">
        <f>F28+H28</f>
        <v>70125</v>
      </c>
      <c r="E28" s="24">
        <v>42186</v>
      </c>
      <c r="F28" s="61">
        <v>35062.5</v>
      </c>
      <c r="G28" s="24">
        <v>42411</v>
      </c>
      <c r="H28" s="61">
        <v>35062.5</v>
      </c>
      <c r="I28" s="64">
        <f>Eelarve!D12</f>
        <v>75</v>
      </c>
    </row>
    <row r="29" spans="2:9" ht="15.75" x14ac:dyDescent="0.25">
      <c r="B29" s="35">
        <v>2</v>
      </c>
      <c r="C29" s="36" t="s">
        <v>13</v>
      </c>
      <c r="D29" s="57">
        <f>F29+H29</f>
        <v>23375</v>
      </c>
      <c r="E29" s="24">
        <v>42186</v>
      </c>
      <c r="F29" s="61">
        <v>11687.5</v>
      </c>
      <c r="G29" s="24">
        <v>42411</v>
      </c>
      <c r="H29" s="61">
        <v>11687.5</v>
      </c>
      <c r="I29" s="64">
        <f>Eelarve!D13</f>
        <v>25</v>
      </c>
    </row>
    <row r="30" spans="2:9" ht="15.75" x14ac:dyDescent="0.25">
      <c r="B30" s="35">
        <v>3</v>
      </c>
      <c r="C30" s="36" t="s">
        <v>15</v>
      </c>
      <c r="D30" s="57">
        <f>F30+H30</f>
        <v>0</v>
      </c>
      <c r="E30" s="24"/>
      <c r="F30" s="61"/>
      <c r="G30" s="24"/>
      <c r="H30" s="61"/>
      <c r="I30" s="64">
        <f>Eelarve!D14</f>
        <v>0</v>
      </c>
    </row>
    <row r="31" spans="2:9" ht="15.75" x14ac:dyDescent="0.25">
      <c r="B31" s="35">
        <v>4</v>
      </c>
      <c r="C31" s="36" t="s">
        <v>14</v>
      </c>
      <c r="D31" s="57">
        <f>F31+H31</f>
        <v>0</v>
      </c>
      <c r="E31" s="24"/>
      <c r="F31" s="61"/>
      <c r="G31" s="24"/>
      <c r="H31" s="61"/>
      <c r="I31" s="64">
        <f>Eelarve!D15</f>
        <v>0</v>
      </c>
    </row>
    <row r="32" spans="2:9" ht="15.75" x14ac:dyDescent="0.25">
      <c r="B32" s="35">
        <v>5</v>
      </c>
      <c r="C32" s="36" t="s">
        <v>38</v>
      </c>
      <c r="D32" s="57">
        <f>F32+H32</f>
        <v>0</v>
      </c>
      <c r="E32" s="24"/>
      <c r="F32" s="61"/>
      <c r="G32" s="24"/>
      <c r="H32" s="61"/>
      <c r="I32" s="64">
        <f>Eelarve!D16</f>
        <v>0</v>
      </c>
    </row>
    <row r="33" spans="2:9" ht="15.75" x14ac:dyDescent="0.25">
      <c r="B33" s="192" t="s">
        <v>49</v>
      </c>
      <c r="C33" s="193"/>
      <c r="D33" s="42">
        <f>SUM(D28:D32)</f>
        <v>93500</v>
      </c>
      <c r="E33" s="38"/>
      <c r="F33" s="42">
        <f>SUM(F28:F32)</f>
        <v>46750</v>
      </c>
      <c r="G33" s="38"/>
      <c r="H33" s="42">
        <f>SUM(H28:H32)</f>
        <v>46750</v>
      </c>
      <c r="I33" s="42">
        <f>SUM(I28:I32)</f>
        <v>100</v>
      </c>
    </row>
    <row r="34" spans="2:9" x14ac:dyDescent="0.25">
      <c r="B34" s="13" t="s">
        <v>112</v>
      </c>
    </row>
    <row r="37" spans="2:9" ht="15" customHeight="1" x14ac:dyDescent="0.25">
      <c r="B37" s="177" t="s">
        <v>265</v>
      </c>
      <c r="C37" s="177"/>
      <c r="D37" s="177"/>
      <c r="E37" s="177"/>
      <c r="F37" s="177"/>
      <c r="G37" s="177"/>
      <c r="H37" s="177"/>
    </row>
    <row r="38" spans="2:9" x14ac:dyDescent="0.25">
      <c r="B38" s="177"/>
      <c r="C38" s="177"/>
      <c r="D38" s="177"/>
      <c r="E38" s="177"/>
      <c r="F38" s="177"/>
      <c r="G38" s="177"/>
      <c r="H38" s="177"/>
    </row>
    <row r="41" spans="2:9" x14ac:dyDescent="0.25">
      <c r="B41" t="s">
        <v>75</v>
      </c>
    </row>
    <row r="43" spans="2:9" x14ac:dyDescent="0.25">
      <c r="B43" t="s">
        <v>77</v>
      </c>
    </row>
    <row r="44" spans="2:9" x14ac:dyDescent="0.25">
      <c r="B44" s="74" t="s">
        <v>76</v>
      </c>
    </row>
  </sheetData>
  <sheetProtection selectLockedCells="1"/>
  <mergeCells count="13">
    <mergeCell ref="B37:H38"/>
    <mergeCell ref="I13:I15"/>
    <mergeCell ref="G14:G15"/>
    <mergeCell ref="I25:I27"/>
    <mergeCell ref="D25:D27"/>
    <mergeCell ref="B25:C27"/>
    <mergeCell ref="B21:C21"/>
    <mergeCell ref="B33:C33"/>
    <mergeCell ref="E26:F26"/>
    <mergeCell ref="G26:H26"/>
    <mergeCell ref="E14:E15"/>
    <mergeCell ref="E13:H13"/>
    <mergeCell ref="E25:H25"/>
  </mergeCells>
  <conditionalFormatting sqref="I21">
    <cfRule type="cellIs" dxfId="42" priority="4" operator="equal">
      <formula>0</formula>
    </cfRule>
    <cfRule type="cellIs" dxfId="41" priority="5" operator="lessThan">
      <formula>100</formula>
    </cfRule>
    <cfRule type="cellIs" dxfId="40" priority="6" operator="greaterThan">
      <formula>100</formula>
    </cfRule>
  </conditionalFormatting>
  <conditionalFormatting sqref="I33">
    <cfRule type="cellIs" dxfId="39" priority="1" operator="equal">
      <formula>0</formula>
    </cfRule>
    <cfRule type="cellIs" dxfId="38" priority="2" operator="lessThan">
      <formula>100</formula>
    </cfRule>
    <cfRule type="cellIs" dxfId="37" priority="3" operator="greaterThan">
      <formula>100</formula>
    </cfRule>
  </conditionalFormatting>
  <dataValidations count="6">
    <dataValidation type="decimal" operator="equal" allowBlank="1" showInputMessage="1" showErrorMessage="1" sqref="D33:E33">
      <formula1>D42</formula1>
    </dataValidation>
    <dataValidation type="decimal" operator="equal" allowBlank="1" showInputMessage="1" showErrorMessage="1" errorTitle="Tähelepanu!" error="Tervik peab olema 100%" promptTitle="Tähelepanu!" prompt="Osakaalude summa peab olema 100%" sqref="I21 I33">
      <formula1>100</formula1>
    </dataValidation>
    <dataValidation type="decimal" allowBlank="1" showInputMessage="1" showErrorMessage="1" errorTitle="Tähelepanu!" error="AMIF toetuse osakaal ei saa olla suurem kui 75%" promptTitle="Tähelepanu!" prompt="ISF toetuse osakaal ei saa olla suurem kui 75%" sqref="I28 I16">
      <formula1>0</formula1>
      <formula2>75</formula2>
    </dataValidation>
    <dataValidation operator="equal" allowBlank="1" showErrorMessage="1" promptTitle="Tähelepanu!" prompt="AMIF tulu peab võrduma AMIF kuluga." sqref="C15 B25"/>
    <dataValidation type="custom" allowBlank="1" showInputMessage="1" showErrorMessage="1" sqref="I17 I29">
      <formula1>IF(SUM(I16:I20)&gt;100," ",100-(I16+I18+I19+I20))</formula1>
    </dataValidation>
    <dataValidation type="decimal" operator="equal" allowBlank="1" showInputMessage="1" showErrorMessage="1" sqref="D21:E21">
      <formula1>D32</formula1>
    </dataValidation>
  </dataValidations>
  <pageMargins left="0.7" right="0.7" top="0.75" bottom="0.75" header="0.3" footer="0.3"/>
  <pageSetup paperSize="9" scale="68" fitToHeight="0"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66"/>
  <sheetViews>
    <sheetView tabSelected="1" topLeftCell="A76" workbookViewId="0">
      <selection activeCell="C12" sqref="C12"/>
    </sheetView>
  </sheetViews>
  <sheetFormatPr defaultColWidth="9.140625" defaultRowHeight="15.75" x14ac:dyDescent="0.25"/>
  <cols>
    <col min="1" max="1" width="3.7109375" style="17" customWidth="1"/>
    <col min="2" max="2" width="27.140625" style="1" customWidth="1"/>
    <col min="3" max="3" width="41.85546875" style="1" customWidth="1"/>
    <col min="4" max="4" width="17.28515625" style="1" customWidth="1"/>
    <col min="5" max="5" width="18.42578125" style="1" customWidth="1"/>
    <col min="6" max="6" width="18.140625" style="1" customWidth="1"/>
    <col min="7" max="7" width="12.140625" style="1" bestFit="1" customWidth="1"/>
    <col min="8" max="8" width="11.42578125" style="1" customWidth="1"/>
    <col min="9" max="11" width="9.140625" style="1"/>
    <col min="12" max="12" width="9.140625" style="1" customWidth="1"/>
    <col min="13" max="14" width="9.140625" style="1"/>
    <col min="15" max="15" width="10.7109375" style="1" customWidth="1"/>
    <col min="16" max="16" width="8.85546875" style="1" customWidth="1"/>
    <col min="17" max="16384" width="9.140625" style="1"/>
  </cols>
  <sheetData>
    <row r="1" spans="2:16" s="17" customFormat="1" x14ac:dyDescent="0.25">
      <c r="B1" s="27" t="str">
        <f>IF(G20=0,"",IF(G20=100,"","Tähelepanu! Tabel 1. Projekti maksumus ja tulud allikate lõikes (EUR), osakaalude summa ei moodusta 100%"))</f>
        <v/>
      </c>
    </row>
    <row r="2" spans="2:16" s="17" customFormat="1" x14ac:dyDescent="0.25">
      <c r="B2" s="27" t="str">
        <f>IF(D20=D33,"","Tähelepanu! Tabel 1. Projekti maksumus ja tulud allikate lõikes (EUR). Projekti tegelikud tulud kokku ei ole võrdne projekti tegelike kuludega.")</f>
        <v/>
      </c>
    </row>
    <row r="3" spans="2:16" s="17" customFormat="1" x14ac:dyDescent="0.25">
      <c r="B3" s="27"/>
      <c r="E3" s="30"/>
    </row>
    <row r="4" spans="2:16" x14ac:dyDescent="0.25">
      <c r="B4" s="3" t="s">
        <v>0</v>
      </c>
    </row>
    <row r="5" spans="2:16" s="25" customFormat="1" x14ac:dyDescent="0.25">
      <c r="B5" s="202" t="s">
        <v>149</v>
      </c>
      <c r="C5" s="202"/>
    </row>
    <row r="6" spans="2:16" s="25" customFormat="1" x14ac:dyDescent="0.25">
      <c r="B6" s="114" t="s">
        <v>245</v>
      </c>
      <c r="C6" s="106"/>
    </row>
    <row r="7" spans="2:16" s="25" customFormat="1" x14ac:dyDescent="0.25">
      <c r="B7" s="202" t="s">
        <v>146</v>
      </c>
      <c r="C7" s="202"/>
    </row>
    <row r="8" spans="2:16" s="25" customFormat="1" x14ac:dyDescent="0.25">
      <c r="B8" s="202" t="s">
        <v>150</v>
      </c>
      <c r="C8" s="202"/>
    </row>
    <row r="9" spans="2:16" s="25" customFormat="1" x14ac:dyDescent="0.25">
      <c r="B9" s="202" t="s">
        <v>270</v>
      </c>
      <c r="C9" s="202"/>
      <c r="D9" s="29"/>
      <c r="E9" s="29"/>
      <c r="F9" s="29"/>
      <c r="G9" s="29"/>
      <c r="H9" s="29"/>
      <c r="I9" s="29"/>
      <c r="J9" s="29"/>
      <c r="K9" s="29"/>
      <c r="L9" s="29"/>
      <c r="M9" s="29"/>
      <c r="N9" s="29"/>
      <c r="O9" s="29"/>
      <c r="P9" s="29"/>
    </row>
    <row r="10" spans="2:16" x14ac:dyDescent="0.25">
      <c r="B10" s="203"/>
      <c r="C10" s="203"/>
      <c r="D10" s="7"/>
      <c r="E10" s="6"/>
      <c r="F10" s="6"/>
      <c r="G10" s="6"/>
      <c r="H10" s="6"/>
      <c r="I10" s="6"/>
      <c r="J10" s="6"/>
      <c r="K10" s="6"/>
      <c r="L10" s="6"/>
      <c r="M10" s="6"/>
      <c r="N10" s="6"/>
      <c r="O10" s="6"/>
      <c r="P10" s="6"/>
    </row>
    <row r="11" spans="2:16" x14ac:dyDescent="0.25">
      <c r="I11" s="6"/>
      <c r="J11" s="6"/>
      <c r="K11" s="6"/>
      <c r="L11" s="6"/>
      <c r="M11" s="6"/>
      <c r="N11" s="6"/>
      <c r="O11" s="6"/>
      <c r="P11" s="6"/>
    </row>
    <row r="12" spans="2:16" ht="15.6" x14ac:dyDescent="0.3">
      <c r="C12" s="1" t="s">
        <v>266</v>
      </c>
    </row>
    <row r="13" spans="2:16" x14ac:dyDescent="0.25">
      <c r="B13" s="200" t="s">
        <v>114</v>
      </c>
      <c r="C13" s="201"/>
      <c r="D13" s="20"/>
      <c r="E13" s="20"/>
    </row>
    <row r="14" spans="2:16" ht="46.9" x14ac:dyDescent="0.3">
      <c r="B14" s="32" t="s">
        <v>11</v>
      </c>
      <c r="C14" s="33" t="s">
        <v>55</v>
      </c>
      <c r="D14" s="98" t="s">
        <v>56</v>
      </c>
      <c r="E14" s="33" t="s">
        <v>261</v>
      </c>
      <c r="F14" s="34" t="s">
        <v>263</v>
      </c>
      <c r="G14" s="21" t="s">
        <v>47</v>
      </c>
    </row>
    <row r="15" spans="2:16" x14ac:dyDescent="0.25">
      <c r="B15" s="36" t="s">
        <v>102</v>
      </c>
      <c r="C15" s="57">
        <f>Eelarve!C12</f>
        <v>70125</v>
      </c>
      <c r="D15" s="57">
        <f>E15+F15</f>
        <v>35898.39</v>
      </c>
      <c r="E15" s="57">
        <v>0</v>
      </c>
      <c r="F15" s="57">
        <v>35898.39</v>
      </c>
      <c r="G15" s="58">
        <f>Eelarve!D12</f>
        <v>75</v>
      </c>
      <c r="H15" s="68"/>
    </row>
    <row r="16" spans="2:16" x14ac:dyDescent="0.25">
      <c r="B16" s="36" t="s">
        <v>103</v>
      </c>
      <c r="C16" s="57">
        <f>Eelarve!C13</f>
        <v>23375</v>
      </c>
      <c r="D16" s="57">
        <f t="shared" ref="D16:D19" si="0">E16+F16</f>
        <v>11966.13</v>
      </c>
      <c r="E16" s="57">
        <v>0</v>
      </c>
      <c r="F16" s="57">
        <v>11966.13</v>
      </c>
      <c r="G16" s="58">
        <f>Eelarve!D13</f>
        <v>25</v>
      </c>
      <c r="H16" s="68"/>
      <c r="I16" s="6"/>
    </row>
    <row r="17" spans="1:11" s="17" customFormat="1" x14ac:dyDescent="0.25">
      <c r="B17" s="36" t="s">
        <v>156</v>
      </c>
      <c r="C17" s="57">
        <f>Eelarve!C14</f>
        <v>0</v>
      </c>
      <c r="D17" s="57">
        <f t="shared" si="0"/>
        <v>0</v>
      </c>
      <c r="E17" s="57">
        <v>0</v>
      </c>
      <c r="F17" s="57">
        <v>0</v>
      </c>
      <c r="G17" s="58">
        <f>Eelarve!D14</f>
        <v>0</v>
      </c>
      <c r="I17" s="6"/>
    </row>
    <row r="18" spans="1:11" x14ac:dyDescent="0.25">
      <c r="B18" s="36" t="s">
        <v>105</v>
      </c>
      <c r="C18" s="57">
        <f>Eelarve!C15</f>
        <v>0</v>
      </c>
      <c r="D18" s="57">
        <f t="shared" si="0"/>
        <v>0</v>
      </c>
      <c r="E18" s="57">
        <v>0</v>
      </c>
      <c r="F18" s="57">
        <v>0</v>
      </c>
      <c r="G18" s="58">
        <f>Eelarve!D15</f>
        <v>0</v>
      </c>
    </row>
    <row r="19" spans="1:11" s="17" customFormat="1" ht="31.5" x14ac:dyDescent="0.25">
      <c r="B19" s="84" t="s">
        <v>106</v>
      </c>
      <c r="C19" s="57">
        <f>Eelarve!C16</f>
        <v>0</v>
      </c>
      <c r="D19" s="57">
        <f t="shared" si="0"/>
        <v>0</v>
      </c>
      <c r="E19" s="57">
        <v>0</v>
      </c>
      <c r="F19" s="57">
        <v>0</v>
      </c>
      <c r="G19" s="58">
        <f>Eelarve!D16</f>
        <v>0</v>
      </c>
    </row>
    <row r="20" spans="1:11" ht="31.5" x14ac:dyDescent="0.25">
      <c r="B20" s="101" t="s">
        <v>49</v>
      </c>
      <c r="C20" s="42">
        <f>SUM(C15:C19)</f>
        <v>93500</v>
      </c>
      <c r="D20" s="42">
        <f>SUM(D15:D19)</f>
        <v>47864.52</v>
      </c>
      <c r="E20" s="42">
        <f>SUM(E15:E19)</f>
        <v>0</v>
      </c>
      <c r="F20" s="42">
        <f>SUM(F15:F19)</f>
        <v>47864.52</v>
      </c>
      <c r="G20" s="22">
        <f>SUM(G15:G19)</f>
        <v>100</v>
      </c>
    </row>
    <row r="21" spans="1:11" x14ac:dyDescent="0.25">
      <c r="B21" s="1" t="s">
        <v>115</v>
      </c>
    </row>
    <row r="23" spans="1:11" s="17" customFormat="1" x14ac:dyDescent="0.25">
      <c r="B23" s="8" t="s">
        <v>116</v>
      </c>
      <c r="C23" s="1"/>
      <c r="D23" s="7"/>
      <c r="E23" s="6"/>
      <c r="F23" s="6"/>
      <c r="G23" s="6"/>
      <c r="H23" s="6"/>
    </row>
    <row r="24" spans="1:11" ht="78.75" customHeight="1" x14ac:dyDescent="0.25">
      <c r="B24" s="99" t="s">
        <v>2</v>
      </c>
      <c r="C24" s="82" t="s">
        <v>9</v>
      </c>
      <c r="D24" s="82" t="s">
        <v>117</v>
      </c>
      <c r="E24" s="82" t="s">
        <v>262</v>
      </c>
      <c r="F24" s="82" t="s">
        <v>264</v>
      </c>
      <c r="G24" s="26" t="s">
        <v>3</v>
      </c>
    </row>
    <row r="25" spans="1:11" s="12" customFormat="1" x14ac:dyDescent="0.25">
      <c r="A25" s="17"/>
      <c r="B25" s="9" t="s">
        <v>66</v>
      </c>
      <c r="C25" s="65">
        <f>Eelarve!D21</f>
        <v>20063.68</v>
      </c>
      <c r="D25" s="65">
        <f>SUM(E25:F25)</f>
        <v>3114.58</v>
      </c>
      <c r="E25" s="65">
        <f>'1. Tööjõukulud'!I9</f>
        <v>0</v>
      </c>
      <c r="F25" s="65">
        <f>'1. Tööjõukulud'!I42</f>
        <v>3114.58</v>
      </c>
      <c r="G25" s="65">
        <f t="shared" ref="G25:G33" si="1">IFERROR(ROUND(D25/C25*100,2),0)</f>
        <v>15.52</v>
      </c>
      <c r="K25"/>
    </row>
    <row r="26" spans="1:11" x14ac:dyDescent="0.25">
      <c r="B26" s="9" t="s">
        <v>126</v>
      </c>
      <c r="C26" s="65">
        <f>Eelarve!D22</f>
        <v>0</v>
      </c>
      <c r="D26" s="65">
        <f>SUM(E26,F26)</f>
        <v>0</v>
      </c>
      <c r="E26" s="65">
        <f>'2. Lähetuskulud'!I8</f>
        <v>0</v>
      </c>
      <c r="F26" s="65">
        <f>'2. Lähetuskulud'!I11</f>
        <v>0</v>
      </c>
      <c r="G26" s="65">
        <f t="shared" si="1"/>
        <v>0</v>
      </c>
      <c r="K26"/>
    </row>
    <row r="27" spans="1:11" ht="31.5" x14ac:dyDescent="0.25">
      <c r="B27" s="10" t="s">
        <v>118</v>
      </c>
      <c r="C27" s="65">
        <f>Eelarve!D23</f>
        <v>266.32</v>
      </c>
      <c r="D27" s="65">
        <f t="shared" ref="D27:D29" si="2">SUM(E27,F27)</f>
        <v>0</v>
      </c>
      <c r="E27" s="65">
        <f>' 3. EL avalikustamise kulud'!I9</f>
        <v>0</v>
      </c>
      <c r="F27" s="65">
        <f>' 3. EL avalikustamise kulud'!I12</f>
        <v>0</v>
      </c>
      <c r="G27" s="65">
        <f t="shared" si="1"/>
        <v>0</v>
      </c>
    </row>
    <row r="28" spans="1:11" s="17" customFormat="1" ht="31.5" x14ac:dyDescent="0.25">
      <c r="B28" s="10" t="s">
        <v>119</v>
      </c>
      <c r="C28" s="65">
        <f>Eelarve!D24</f>
        <v>0</v>
      </c>
      <c r="D28" s="65">
        <f t="shared" si="2"/>
        <v>0</v>
      </c>
      <c r="E28" s="65">
        <f>'4. Seadmed, varust, IKT'!I7</f>
        <v>0</v>
      </c>
      <c r="F28" s="65">
        <f>'4. Seadmed, varust, IKT'!I10</f>
        <v>0</v>
      </c>
      <c r="G28" s="65">
        <f t="shared" si="1"/>
        <v>0</v>
      </c>
    </row>
    <row r="29" spans="1:11" s="17" customFormat="1" x14ac:dyDescent="0.25">
      <c r="B29" s="10" t="s">
        <v>107</v>
      </c>
      <c r="C29" s="65">
        <f>Eelarve!D25</f>
        <v>0</v>
      </c>
      <c r="D29" s="65">
        <f t="shared" si="2"/>
        <v>0</v>
      </c>
      <c r="E29" s="65">
        <f>'5. Kinnisvara'!I8</f>
        <v>0</v>
      </c>
      <c r="F29" s="65">
        <f>'5. Kinnisvara'!I11</f>
        <v>0</v>
      </c>
      <c r="G29" s="65">
        <f t="shared" si="1"/>
        <v>0</v>
      </c>
    </row>
    <row r="30" spans="1:11" s="17" customFormat="1" x14ac:dyDescent="0.25">
      <c r="B30" s="10" t="s">
        <v>108</v>
      </c>
      <c r="C30" s="65">
        <f>Eelarve!D26</f>
        <v>73170</v>
      </c>
      <c r="D30" s="65">
        <f>SUM(E30:F30)</f>
        <v>44749.94</v>
      </c>
      <c r="E30" s="65">
        <v>0</v>
      </c>
      <c r="F30" s="65">
        <f>'6. Muud otsesed kulud'!I35</f>
        <v>44749.94</v>
      </c>
      <c r="G30" s="65">
        <f t="shared" si="1"/>
        <v>61.16</v>
      </c>
    </row>
    <row r="31" spans="1:11" x14ac:dyDescent="0.25">
      <c r="B31" s="11" t="s">
        <v>37</v>
      </c>
      <c r="C31" s="66">
        <f>SUM(C25:C30)</f>
        <v>93500</v>
      </c>
      <c r="D31" s="66">
        <f>SUM(D25:D30)</f>
        <v>47864.520000000004</v>
      </c>
      <c r="E31" s="66">
        <f>SUM(E25:E30)</f>
        <v>0</v>
      </c>
      <c r="F31" s="66">
        <f>SUM(F25:F30)</f>
        <v>47864.520000000004</v>
      </c>
      <c r="G31" s="66">
        <f>IFERROR(ROUND(D31/C31*100,2),0)</f>
        <v>51.19</v>
      </c>
    </row>
    <row r="32" spans="1:11" x14ac:dyDescent="0.25">
      <c r="B32" s="11" t="s">
        <v>10</v>
      </c>
      <c r="C32" s="66">
        <f>Eelarve!D28</f>
        <v>0</v>
      </c>
      <c r="D32" s="66">
        <f>SUM(E32,F32)</f>
        <v>0</v>
      </c>
      <c r="E32" s="67">
        <v>0</v>
      </c>
      <c r="F32" s="67">
        <v>0</v>
      </c>
      <c r="G32" s="66">
        <f t="shared" si="1"/>
        <v>0</v>
      </c>
    </row>
    <row r="33" spans="2:7" x14ac:dyDescent="0.25">
      <c r="B33" s="9" t="s">
        <v>8</v>
      </c>
      <c r="C33" s="65">
        <f>SUM(C31:C32)</f>
        <v>93500</v>
      </c>
      <c r="D33" s="65">
        <f>SUM(D31:D32)</f>
        <v>47864.520000000004</v>
      </c>
      <c r="E33" s="65">
        <f t="shared" ref="E33:F33" si="3">SUM(E31:E32)</f>
        <v>0</v>
      </c>
      <c r="F33" s="65">
        <f t="shared" si="3"/>
        <v>47864.520000000004</v>
      </c>
      <c r="G33" s="65">
        <f t="shared" si="1"/>
        <v>51.19</v>
      </c>
    </row>
    <row r="34" spans="2:7" x14ac:dyDescent="0.25">
      <c r="B34" s="17" t="s">
        <v>115</v>
      </c>
      <c r="C34"/>
      <c r="D34"/>
      <c r="E34"/>
      <c r="G34" s="68"/>
    </row>
    <row r="35" spans="2:7" ht="16.5" customHeight="1" x14ac:dyDescent="0.25">
      <c r="B35" s="17"/>
      <c r="C35" s="17"/>
      <c r="D35" s="17"/>
    </row>
    <row r="36" spans="2:7" s="17" customFormat="1" x14ac:dyDescent="0.25">
      <c r="B36" s="14" t="s">
        <v>113</v>
      </c>
      <c r="C36" s="16"/>
      <c r="D36" s="13"/>
    </row>
    <row r="37" spans="2:7" s="17" customFormat="1" ht="47.25" x14ac:dyDescent="0.25">
      <c r="B37" s="15"/>
      <c r="C37" s="54" t="s">
        <v>65</v>
      </c>
      <c r="D37" s="53" t="s">
        <v>64</v>
      </c>
      <c r="E37" s="18" t="s">
        <v>262</v>
      </c>
      <c r="F37" s="5" t="s">
        <v>264</v>
      </c>
    </row>
    <row r="38" spans="2:7" s="17" customFormat="1" ht="31.5" x14ac:dyDescent="0.25">
      <c r="B38" s="84" t="s">
        <v>83</v>
      </c>
      <c r="C38" s="69">
        <f>Eelarve!C33</f>
        <v>0</v>
      </c>
      <c r="D38" s="70">
        <f>E38+F38</f>
        <v>0</v>
      </c>
      <c r="E38" s="61">
        <v>0</v>
      </c>
      <c r="F38" s="61">
        <v>0</v>
      </c>
    </row>
    <row r="39" spans="2:7" s="17" customFormat="1" ht="31.5" x14ac:dyDescent="0.25">
      <c r="B39" s="84" t="s">
        <v>109</v>
      </c>
      <c r="C39" s="69">
        <f>Eelarve!C34</f>
        <v>0</v>
      </c>
      <c r="D39" s="70">
        <f t="shared" ref="D39:D58" si="4">E39+F39</f>
        <v>0</v>
      </c>
      <c r="E39" s="61">
        <v>0</v>
      </c>
      <c r="F39" s="61">
        <v>0</v>
      </c>
    </row>
    <row r="40" spans="2:7" s="17" customFormat="1" ht="31.5" x14ac:dyDescent="0.25">
      <c r="B40" s="84" t="s">
        <v>84</v>
      </c>
      <c r="C40" s="69">
        <f>Eelarve!C35</f>
        <v>0</v>
      </c>
      <c r="D40" s="70">
        <f t="shared" si="4"/>
        <v>0</v>
      </c>
      <c r="E40" s="61">
        <v>0</v>
      </c>
      <c r="F40" s="61">
        <v>0</v>
      </c>
    </row>
    <row r="41" spans="2:7" s="17" customFormat="1" x14ac:dyDescent="0.25">
      <c r="B41" s="84" t="s">
        <v>85</v>
      </c>
      <c r="C41" s="69">
        <f>Eelarve!C36</f>
        <v>0</v>
      </c>
      <c r="D41" s="70">
        <f t="shared" si="4"/>
        <v>0</v>
      </c>
      <c r="E41" s="61">
        <v>0</v>
      </c>
      <c r="F41" s="61">
        <v>0</v>
      </c>
    </row>
    <row r="42" spans="2:7" s="17" customFormat="1" x14ac:dyDescent="0.25">
      <c r="B42" s="84" t="s">
        <v>86</v>
      </c>
      <c r="C42" s="69">
        <f>Eelarve!C37</f>
        <v>0</v>
      </c>
      <c r="D42" s="70">
        <f t="shared" si="4"/>
        <v>0</v>
      </c>
      <c r="E42" s="61">
        <v>0</v>
      </c>
      <c r="F42" s="61">
        <v>0</v>
      </c>
    </row>
    <row r="43" spans="2:7" s="17" customFormat="1" x14ac:dyDescent="0.25">
      <c r="B43" s="84" t="s">
        <v>87</v>
      </c>
      <c r="C43" s="69">
        <f>Eelarve!C38</f>
        <v>0</v>
      </c>
      <c r="D43" s="70">
        <f t="shared" si="4"/>
        <v>0</v>
      </c>
      <c r="E43" s="61">
        <v>0</v>
      </c>
      <c r="F43" s="61">
        <v>0</v>
      </c>
    </row>
    <row r="44" spans="2:7" s="17" customFormat="1" x14ac:dyDescent="0.25">
      <c r="B44" s="84" t="s">
        <v>110</v>
      </c>
      <c r="C44" s="69">
        <f>Eelarve!C39</f>
        <v>93500</v>
      </c>
      <c r="D44" s="70">
        <f t="shared" si="4"/>
        <v>47864.52</v>
      </c>
      <c r="E44" s="61">
        <v>0</v>
      </c>
      <c r="F44" s="61">
        <v>47864.52</v>
      </c>
    </row>
    <row r="45" spans="2:7" s="17" customFormat="1" x14ac:dyDescent="0.25">
      <c r="B45" s="84" t="s">
        <v>88</v>
      </c>
      <c r="C45" s="69">
        <f>Eelarve!C40</f>
        <v>0</v>
      </c>
      <c r="D45" s="70">
        <f t="shared" si="4"/>
        <v>0</v>
      </c>
      <c r="E45" s="61">
        <v>0</v>
      </c>
      <c r="F45" s="61">
        <v>0</v>
      </c>
    </row>
    <row r="46" spans="2:7" s="17" customFormat="1" x14ac:dyDescent="0.25">
      <c r="B46" s="84" t="s">
        <v>89</v>
      </c>
      <c r="C46" s="69">
        <f>Eelarve!C41</f>
        <v>0</v>
      </c>
      <c r="D46" s="70">
        <f t="shared" si="4"/>
        <v>0</v>
      </c>
      <c r="E46" s="61">
        <v>0</v>
      </c>
      <c r="F46" s="61">
        <v>0</v>
      </c>
    </row>
    <row r="47" spans="2:7" s="17" customFormat="1" ht="47.25" x14ac:dyDescent="0.25">
      <c r="B47" s="85" t="s">
        <v>90</v>
      </c>
      <c r="C47" s="69">
        <f>Eelarve!C42</f>
        <v>0</v>
      </c>
      <c r="D47" s="70">
        <f t="shared" si="4"/>
        <v>0</v>
      </c>
      <c r="E47" s="61">
        <v>0</v>
      </c>
      <c r="F47" s="61">
        <v>0</v>
      </c>
    </row>
    <row r="48" spans="2:7" s="17" customFormat="1" x14ac:dyDescent="0.25">
      <c r="B48" s="84" t="s">
        <v>91</v>
      </c>
      <c r="C48" s="69">
        <f>Eelarve!C43</f>
        <v>0</v>
      </c>
      <c r="D48" s="70">
        <f t="shared" si="4"/>
        <v>0</v>
      </c>
      <c r="E48" s="61">
        <v>0</v>
      </c>
      <c r="F48" s="61">
        <v>0</v>
      </c>
    </row>
    <row r="49" spans="2:7" s="17" customFormat="1" x14ac:dyDescent="0.25">
      <c r="B49" s="84" t="s">
        <v>92</v>
      </c>
      <c r="C49" s="69">
        <f>Eelarve!C44</f>
        <v>0</v>
      </c>
      <c r="D49" s="70">
        <f t="shared" si="4"/>
        <v>0</v>
      </c>
      <c r="E49" s="61">
        <v>0</v>
      </c>
      <c r="F49" s="61">
        <v>0</v>
      </c>
    </row>
    <row r="50" spans="2:7" s="17" customFormat="1" ht="31.5" x14ac:dyDescent="0.25">
      <c r="B50" s="84" t="s">
        <v>93</v>
      </c>
      <c r="C50" s="69">
        <f>Eelarve!C45</f>
        <v>0</v>
      </c>
      <c r="D50" s="70">
        <f t="shared" si="4"/>
        <v>0</v>
      </c>
      <c r="E50" s="61">
        <v>0</v>
      </c>
      <c r="F50" s="61">
        <v>0</v>
      </c>
    </row>
    <row r="51" spans="2:7" s="17" customFormat="1" ht="31.5" x14ac:dyDescent="0.25">
      <c r="B51" s="84" t="s">
        <v>94</v>
      </c>
      <c r="C51" s="69">
        <f>Eelarve!C46</f>
        <v>0</v>
      </c>
      <c r="D51" s="70">
        <f t="shared" si="4"/>
        <v>0</v>
      </c>
      <c r="E51" s="61">
        <v>0</v>
      </c>
      <c r="F51" s="61">
        <v>0</v>
      </c>
    </row>
    <row r="52" spans="2:7" s="17" customFormat="1" ht="31.5" x14ac:dyDescent="0.25">
      <c r="B52" s="84" t="s">
        <v>95</v>
      </c>
      <c r="C52" s="69">
        <f>Eelarve!C47</f>
        <v>0</v>
      </c>
      <c r="D52" s="70">
        <f t="shared" si="4"/>
        <v>0</v>
      </c>
      <c r="E52" s="61">
        <v>0</v>
      </c>
      <c r="F52" s="61">
        <v>0</v>
      </c>
    </row>
    <row r="53" spans="2:7" s="17" customFormat="1" x14ac:dyDescent="0.25">
      <c r="B53" s="84" t="s">
        <v>96</v>
      </c>
      <c r="C53" s="69">
        <f>Eelarve!C48</f>
        <v>0</v>
      </c>
      <c r="D53" s="70">
        <f t="shared" si="4"/>
        <v>0</v>
      </c>
      <c r="E53" s="61">
        <v>0</v>
      </c>
      <c r="F53" s="61">
        <v>0</v>
      </c>
    </row>
    <row r="54" spans="2:7" s="17" customFormat="1" x14ac:dyDescent="0.25">
      <c r="B54" s="84" t="s">
        <v>97</v>
      </c>
      <c r="C54" s="69">
        <f>Eelarve!C49</f>
        <v>0</v>
      </c>
      <c r="D54" s="70">
        <f t="shared" si="4"/>
        <v>0</v>
      </c>
      <c r="E54" s="61">
        <v>0</v>
      </c>
      <c r="F54" s="61">
        <v>0</v>
      </c>
    </row>
    <row r="55" spans="2:7" s="17" customFormat="1" x14ac:dyDescent="0.25">
      <c r="B55" s="84" t="s">
        <v>98</v>
      </c>
      <c r="C55" s="69">
        <f>Eelarve!C50</f>
        <v>0</v>
      </c>
      <c r="D55" s="70">
        <f t="shared" si="4"/>
        <v>0</v>
      </c>
      <c r="E55" s="61">
        <v>0</v>
      </c>
      <c r="F55" s="61">
        <v>0</v>
      </c>
    </row>
    <row r="56" spans="2:7" s="17" customFormat="1" x14ac:dyDescent="0.25">
      <c r="B56" s="84" t="s">
        <v>99</v>
      </c>
      <c r="C56" s="69">
        <f>Eelarve!C51</f>
        <v>0</v>
      </c>
      <c r="D56" s="70">
        <f t="shared" si="4"/>
        <v>0</v>
      </c>
      <c r="E56" s="61">
        <v>0</v>
      </c>
      <c r="F56" s="61">
        <v>0</v>
      </c>
    </row>
    <row r="57" spans="2:7" s="17" customFormat="1" ht="31.5" x14ac:dyDescent="0.25">
      <c r="B57" s="84" t="s">
        <v>100</v>
      </c>
      <c r="C57" s="69">
        <f>Eelarve!C52</f>
        <v>0</v>
      </c>
      <c r="D57" s="70">
        <f t="shared" si="4"/>
        <v>0</v>
      </c>
      <c r="E57" s="61">
        <v>0</v>
      </c>
      <c r="F57" s="61">
        <v>0</v>
      </c>
    </row>
    <row r="58" spans="2:7" s="17" customFormat="1" ht="31.5" x14ac:dyDescent="0.25">
      <c r="B58" s="84" t="s">
        <v>101</v>
      </c>
      <c r="C58" s="69">
        <f>Eelarve!C53</f>
        <v>0</v>
      </c>
      <c r="D58" s="70">
        <f t="shared" si="4"/>
        <v>0</v>
      </c>
      <c r="E58" s="61">
        <v>0</v>
      </c>
      <c r="F58" s="61">
        <v>0</v>
      </c>
    </row>
    <row r="59" spans="2:7" x14ac:dyDescent="0.25">
      <c r="B59" s="9" t="s">
        <v>16</v>
      </c>
      <c r="C59" s="71">
        <f>SUM(C57:C58)</f>
        <v>0</v>
      </c>
      <c r="D59" s="65">
        <f>SUM(D57:D58)</f>
        <v>0</v>
      </c>
      <c r="E59" s="65">
        <f>SUM(E57:E58)</f>
        <v>0</v>
      </c>
      <c r="F59" s="65">
        <f>SUM(F57:F58)</f>
        <v>0</v>
      </c>
    </row>
    <row r="60" spans="2:7" s="17" customFormat="1" x14ac:dyDescent="0.25">
      <c r="B60" s="76"/>
      <c r="C60" s="77"/>
      <c r="D60" s="78"/>
      <c r="E60" s="78"/>
      <c r="F60" s="78"/>
    </row>
    <row r="61" spans="2:7" x14ac:dyDescent="0.25">
      <c r="B61" s="16" t="s">
        <v>53</v>
      </c>
    </row>
    <row r="62" spans="2:7" ht="31.5" x14ac:dyDescent="0.25">
      <c r="B62" s="100" t="s">
        <v>71</v>
      </c>
      <c r="C62" s="55" t="s">
        <v>70</v>
      </c>
      <c r="D62" s="55" t="s">
        <v>39</v>
      </c>
      <c r="F62"/>
      <c r="G62"/>
    </row>
    <row r="63" spans="2:7" ht="81" customHeight="1" x14ac:dyDescent="0.25">
      <c r="B63" s="2" t="s">
        <v>17</v>
      </c>
      <c r="C63" s="56"/>
      <c r="D63" s="28"/>
      <c r="F63"/>
      <c r="G63"/>
    </row>
    <row r="64" spans="2:7" ht="31.5" x14ac:dyDescent="0.25">
      <c r="B64" s="2" t="s">
        <v>18</v>
      </c>
      <c r="C64" s="56"/>
      <c r="D64" s="28"/>
      <c r="F64"/>
      <c r="G64"/>
    </row>
    <row r="65" spans="2:7" ht="63" customHeight="1" x14ac:dyDescent="0.25">
      <c r="B65" s="2" t="s">
        <v>19</v>
      </c>
      <c r="C65" s="56"/>
      <c r="D65" s="28"/>
      <c r="F65"/>
      <c r="G65"/>
    </row>
    <row r="66" spans="2:7" ht="63" x14ac:dyDescent="0.25">
      <c r="B66" s="2" t="s">
        <v>20</v>
      </c>
      <c r="C66" s="56"/>
      <c r="D66" s="28"/>
      <c r="F66"/>
      <c r="G66"/>
    </row>
  </sheetData>
  <sheetProtection selectLockedCells="1"/>
  <dataConsolidate/>
  <mergeCells count="6">
    <mergeCell ref="B13:C13"/>
    <mergeCell ref="B5:C5"/>
    <mergeCell ref="B7:C7"/>
    <mergeCell ref="B8:C8"/>
    <mergeCell ref="B9:C9"/>
    <mergeCell ref="B10:C10"/>
  </mergeCells>
  <conditionalFormatting sqref="D25">
    <cfRule type="colorScale" priority="70">
      <colorScale>
        <cfvo type="num" val="0"/>
        <cfvo type="num" val="&quot;C11*1,1&quot;"/>
        <color rgb="FFFF7128"/>
        <color theme="5"/>
      </colorScale>
    </cfRule>
    <cfRule type="cellIs" dxfId="36" priority="72" stopIfTrue="1" operator="greaterThan">
      <formula>"C11*110%"</formula>
    </cfRule>
    <cfRule type="cellIs" dxfId="35" priority="73" stopIfTrue="1" operator="greaterThan">
      <formula>C25*1.1</formula>
    </cfRule>
    <cfRule type="cellIs" dxfId="34" priority="74" stopIfTrue="1" operator="greaterThan">
      <formula>C25*1.1</formula>
    </cfRule>
    <cfRule type="cellIs" dxfId="33" priority="75" stopIfTrue="1" operator="greaterThan">
      <formula>"F11*1,1"</formula>
    </cfRule>
  </conditionalFormatting>
  <conditionalFormatting sqref="G20">
    <cfRule type="cellIs" dxfId="32" priority="38" operator="equal">
      <formula>0</formula>
    </cfRule>
    <cfRule type="cellIs" dxfId="31" priority="56" operator="lessThan">
      <formula>100</formula>
    </cfRule>
    <cfRule type="cellIs" dxfId="30" priority="57" operator="greaterThan">
      <formula>100</formula>
    </cfRule>
  </conditionalFormatting>
  <conditionalFormatting sqref="F59:F60">
    <cfRule type="cellIs" dxfId="29" priority="49" operator="equal">
      <formula>0</formula>
    </cfRule>
    <cfRule type="cellIs" dxfId="28" priority="50" operator="notEqual">
      <formula>$F$33</formula>
    </cfRule>
  </conditionalFormatting>
  <conditionalFormatting sqref="G25">
    <cfRule type="cellIs" dxfId="27" priority="48" operator="greaterThan">
      <formula>110</formula>
    </cfRule>
  </conditionalFormatting>
  <conditionalFormatting sqref="G33">
    <cfRule type="cellIs" dxfId="26" priority="42" operator="greaterThan">
      <formula>100</formula>
    </cfRule>
  </conditionalFormatting>
  <conditionalFormatting sqref="G31">
    <cfRule type="cellIs" dxfId="25" priority="40" operator="greaterThan">
      <formula>100</formula>
    </cfRule>
  </conditionalFormatting>
  <conditionalFormatting sqref="G32">
    <cfRule type="cellIs" dxfId="24" priority="39" operator="greaterThan">
      <formula>100</formula>
    </cfRule>
  </conditionalFormatting>
  <conditionalFormatting sqref="G26">
    <cfRule type="cellIs" dxfId="23" priority="37" operator="greaterThan">
      <formula>110</formula>
    </cfRule>
  </conditionalFormatting>
  <conditionalFormatting sqref="G27:G30">
    <cfRule type="cellIs" dxfId="22" priority="35" operator="greaterThan">
      <formula>110</formula>
    </cfRule>
  </conditionalFormatting>
  <conditionalFormatting sqref="D26">
    <cfRule type="colorScale" priority="30">
      <colorScale>
        <cfvo type="num" val="0"/>
        <cfvo type="num" val="&quot;C11*1,1&quot;"/>
        <color rgb="FFFF7128"/>
        <color theme="5"/>
      </colorScale>
    </cfRule>
    <cfRule type="cellIs" dxfId="21" priority="31" stopIfTrue="1" operator="greaterThan">
      <formula>"C11*110%"</formula>
    </cfRule>
    <cfRule type="cellIs" dxfId="20" priority="32" stopIfTrue="1" operator="greaterThan">
      <formula>C26*1.1</formula>
    </cfRule>
    <cfRule type="cellIs" dxfId="19" priority="33" stopIfTrue="1" operator="greaterThan">
      <formula>C26*1.1</formula>
    </cfRule>
    <cfRule type="cellIs" dxfId="18" priority="34" stopIfTrue="1" operator="greaterThan">
      <formula>"F11*1,1"</formula>
    </cfRule>
  </conditionalFormatting>
  <conditionalFormatting sqref="D27:D30">
    <cfRule type="colorScale" priority="20">
      <colorScale>
        <cfvo type="num" val="0"/>
        <cfvo type="num" val="&quot;C11*1,1&quot;"/>
        <color rgb="FFFF7128"/>
        <color theme="5"/>
      </colorScale>
    </cfRule>
    <cfRule type="cellIs" dxfId="17" priority="21" stopIfTrue="1" operator="greaterThan">
      <formula>"C11*110%"</formula>
    </cfRule>
    <cfRule type="cellIs" dxfId="16" priority="22" stopIfTrue="1" operator="greaterThan">
      <formula>C27*1.1</formula>
    </cfRule>
    <cfRule type="cellIs" dxfId="15" priority="23" stopIfTrue="1" operator="greaterThan">
      <formula>C27*1.1</formula>
    </cfRule>
    <cfRule type="cellIs" dxfId="14" priority="24" stopIfTrue="1" operator="greaterThan">
      <formula>"F11*1,1"</formula>
    </cfRule>
  </conditionalFormatting>
  <conditionalFormatting sqref="D31">
    <cfRule type="colorScale" priority="15">
      <colorScale>
        <cfvo type="num" val="0"/>
        <cfvo type="num" val="&quot;C11*1,1&quot;"/>
        <color rgb="FFFF7128"/>
        <color theme="5"/>
      </colorScale>
    </cfRule>
    <cfRule type="cellIs" dxfId="13" priority="16" stopIfTrue="1" operator="greaterThan">
      <formula>"C11*110%"</formula>
    </cfRule>
    <cfRule type="cellIs" dxfId="12" priority="17" stopIfTrue="1" operator="greaterThan">
      <formula>C31*1.1</formula>
    </cfRule>
    <cfRule type="cellIs" dxfId="11" priority="18" stopIfTrue="1" operator="greaterThan">
      <formula>C31*1.1</formula>
    </cfRule>
    <cfRule type="cellIs" dxfId="10" priority="19" stopIfTrue="1" operator="greaterThan">
      <formula>"F11*1,1"</formula>
    </cfRule>
  </conditionalFormatting>
  <conditionalFormatting sqref="D32">
    <cfRule type="colorScale" priority="10">
      <colorScale>
        <cfvo type="num" val="0"/>
        <cfvo type="num" val="&quot;C11*1,1&quot;"/>
        <color rgb="FFFF7128"/>
        <color theme="5"/>
      </colorScale>
    </cfRule>
    <cfRule type="cellIs" dxfId="9" priority="11" stopIfTrue="1" operator="greaterThan">
      <formula>"C11*110%"</formula>
    </cfRule>
    <cfRule type="cellIs" dxfId="8" priority="12" stopIfTrue="1" operator="greaterThan">
      <formula>C32*1.1</formula>
    </cfRule>
    <cfRule type="cellIs" dxfId="7" priority="13" stopIfTrue="1" operator="greaterThan">
      <formula>C32*1.1</formula>
    </cfRule>
    <cfRule type="cellIs" dxfId="6" priority="14" stopIfTrue="1" operator="greaterThan">
      <formula>"F11*1,1"</formula>
    </cfRule>
  </conditionalFormatting>
  <conditionalFormatting sqref="D33">
    <cfRule type="colorScale" priority="5">
      <colorScale>
        <cfvo type="num" val="0"/>
        <cfvo type="num" val="&quot;C11*1,1&quot;"/>
        <color rgb="FFFF7128"/>
        <color theme="5"/>
      </colorScale>
    </cfRule>
    <cfRule type="cellIs" dxfId="5" priority="6" stopIfTrue="1" operator="greaterThan">
      <formula>"C11*110%"</formula>
    </cfRule>
    <cfRule type="cellIs" dxfId="4" priority="7" stopIfTrue="1" operator="greaterThan">
      <formula>C33*1.1</formula>
    </cfRule>
    <cfRule type="cellIs" dxfId="3" priority="8" stopIfTrue="1" operator="greaterThan">
      <formula>C33*1.1</formula>
    </cfRule>
    <cfRule type="cellIs" dxfId="2" priority="9" stopIfTrue="1" operator="greaterThan">
      <formula>"F11*1,1"</formula>
    </cfRule>
  </conditionalFormatting>
  <conditionalFormatting sqref="E59:E60">
    <cfRule type="cellIs" dxfId="1" priority="78" operator="equal">
      <formula>0</formula>
    </cfRule>
    <cfRule type="cellIs" dxfId="0" priority="79" operator="notEqual">
      <formula>$E$33</formula>
    </cfRule>
  </conditionalFormatting>
  <dataValidations xWindow="557" yWindow="551" count="12">
    <dataValidation type="decimal" operator="lessThanOrEqual" showInputMessage="1" showErrorMessage="1" error="Kaudsed kulud tohivad otsestest kuludest moodustada kuni 7%." promptTitle="Tähelepanu!" prompt="Kaudsed kulud moodustavad otsestest kuludest kuni 2,5%." sqref="D32">
      <formula1>#REF!*0.07</formula1>
    </dataValidation>
    <dataValidation type="decimal" errorStyle="warning" operator="lessThanOrEqual" allowBlank="1" showInputMessage="1" showErrorMessage="1" errorTitle="Tähelepanu!" error="Kaudsed kulud tohivad otsestest kuludest moodustada kuni 7%." promptTitle="Tähelepanu!" prompt="Kaudsed kulud moodustavad otsestest kuludest kuni 2,5%." sqref="E32:F32">
      <formula1>E31*0.07</formula1>
    </dataValidation>
    <dataValidation errorStyle="warning" operator="equal" allowBlank="1" showInputMessage="1" showErrorMessage="1" promptTitle="Tähelepanu!" prompt="Tööjõukulud peavad võrduma töölehel &quot;Tööjõukulud&quot; saadud summaga." sqref="D25"/>
    <dataValidation type="decimal" operator="equal" allowBlank="1" showInputMessage="1" showErrorMessage="1" sqref="C20">
      <formula1>D87</formula1>
    </dataValidation>
    <dataValidation type="decimal" operator="equal" allowBlank="1" showInputMessage="1" showErrorMessage="1" errorTitle="Tähelepanu!" error="Tervik peab olema 100%" promptTitle="Tähelepanu!" prompt="Osakaalude summa peab olema 100%" sqref="G20">
      <formula1>100</formula1>
    </dataValidation>
    <dataValidation type="decimal" allowBlank="1" showInputMessage="1" showErrorMessage="1" errorTitle="Tähelepanu!" error="AMIF toetuse osakaal ei saa olla suurem kui 75%" promptTitle="Tähelepanu!" prompt="ISF toetuse osakaal ei saa olla suurem kui 75%" sqref="G15">
      <formula1>0</formula1>
      <formula2>75</formula2>
    </dataValidation>
    <dataValidation operator="equal" allowBlank="1" showErrorMessage="1" promptTitle="Tähelepanu!" prompt="AMIF tulu peab võrduma AMIF kuluga." sqref="B14"/>
    <dataValidation type="decimal" errorStyle="warning" operator="equal" allowBlank="1" showInputMessage="1" showErrorMessage="1" errorTitle="Tähelepanu!" error="Aruandlusperioodi meetmete kogukulu peab olema võrdne projekti aruandlusperioodi kogukuludega." promptTitle="Tähelepanu!" prompt="Aruandlusperioodi kogukulu peab olema võrdne projekti aruandlusperioodi kogukuludega." sqref="E59">
      <formula1>#REF!</formula1>
    </dataValidation>
    <dataValidation allowBlank="1" showInputMessage="1" showErrorMessage="1" promptTitle="Tähelepanu!" prompt="Kulud meetmete lõikes kokku peab olema võrdne projekti kulud kokku." sqref="D60"/>
    <dataValidation type="list" allowBlank="1" showInputMessage="1" showErrorMessage="1" errorTitle="Tähelepanu!" error="Vali sobiv vastus" promptTitle="Tähelepanu!" prompt="Vali sobiv vastus" sqref="C63:C66">
      <formula1>Kinnituskiri</formula1>
    </dataValidation>
    <dataValidation allowBlank="1" showInputMessage="1" showErrorMessage="1" promptTitle="Tähelepanu!" prompt="Kulud programmis esitatud riiklike prioriteetide lõikes peavad võrduma projekti kogukuludega." sqref="D59"/>
    <dataValidation allowBlank="1" showInputMessage="1" showErrorMessage="1" promptTitle="Tähelepanu!" prompt="Aruandlusperioodi kogukulu peab olema võrdne projekti aruandlusperioodi kogukuludega." sqref="F59"/>
  </dataValidations>
  <pageMargins left="0.7" right="0.7" top="0.75" bottom="0.75" header="0.3" footer="0.3"/>
  <pageSetup paperSize="9" scale="63" fitToHeight="0" orientation="portrait" verticalDpi="0" r:id="rId1"/>
  <drawing r:id="rId2"/>
  <extLst>
    <ext xmlns:x14="http://schemas.microsoft.com/office/spreadsheetml/2009/9/main" uri="{CCE6A557-97BC-4b89-ADB6-D9C93CAAB3DF}">
      <x14:dataValidations xmlns:xm="http://schemas.microsoft.com/office/excel/2006/main" xWindow="557" yWindow="551" count="2">
        <x14:dataValidation type="decimal" errorStyle="warning" operator="equal" allowBlank="1" showInputMessage="1" showErrorMessage="1" promptTitle="Tähelepanu!" prompt="Muude otseste kulude kogusumma peab olema võrdne töölehel &quot;Muud otsesed kulud&quot; saadud kogusummaga.">
          <x14:formula1>
            <xm:f>'6. Muud otsesed kulud'!I36</xm:f>
          </x14:formula1>
          <xm:sqref>D30</xm:sqref>
        </x14:dataValidation>
        <x14:dataValidation type="decimal" errorStyle="warning" operator="equal" allowBlank="1" showInputMessage="1" showErrorMessage="1" promptTitle="Tähelepanu!" prompt="EL avalikustamise kulude kogusumma peab olema võrdne töölehel &quot;EL avalikustamise kulud&quot; saadud kogusummaga.">
          <x14:formula1>
            <xm:f>' 3. EL avalikustamise kulud'!I13</xm:f>
          </x14:formula1>
          <xm:sqref>D27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B1:I44"/>
  <sheetViews>
    <sheetView topLeftCell="A37" workbookViewId="0">
      <selection activeCell="D10" sqref="D10"/>
    </sheetView>
  </sheetViews>
  <sheetFormatPr defaultColWidth="9.140625" defaultRowHeight="15.75" x14ac:dyDescent="0.25"/>
  <cols>
    <col min="1" max="1" width="4.7109375" style="17" customWidth="1"/>
    <col min="2" max="2" width="9.140625" style="17"/>
    <col min="3" max="3" width="18.28515625" style="17" customWidth="1"/>
    <col min="4" max="4" width="27.42578125" style="17" customWidth="1"/>
    <col min="5" max="5" width="16.7109375" style="13" customWidth="1"/>
    <col min="6" max="7" width="15.7109375" style="13" customWidth="1"/>
    <col min="8" max="8" width="25.7109375" style="17" customWidth="1"/>
    <col min="9" max="16384" width="9.140625" style="17"/>
  </cols>
  <sheetData>
    <row r="1" spans="2:9" x14ac:dyDescent="0.25">
      <c r="B1" s="3" t="s">
        <v>66</v>
      </c>
      <c r="C1" s="3"/>
    </row>
    <row r="2" spans="2:9" x14ac:dyDescent="0.25">
      <c r="B2" s="3"/>
      <c r="C2" s="3"/>
    </row>
    <row r="4" spans="2:9" x14ac:dyDescent="0.25">
      <c r="B4" s="15"/>
      <c r="C4" s="209" t="s">
        <v>6</v>
      </c>
      <c r="D4" s="209"/>
      <c r="E4" s="209"/>
      <c r="F4" s="209"/>
      <c r="G4" s="209"/>
      <c r="H4" s="209"/>
      <c r="I4" s="210" t="s">
        <v>12</v>
      </c>
    </row>
    <row r="5" spans="2:9" x14ac:dyDescent="0.25">
      <c r="B5" s="211" t="s">
        <v>1</v>
      </c>
      <c r="C5" s="213" t="s">
        <v>72</v>
      </c>
      <c r="D5" s="214"/>
      <c r="E5" s="214"/>
      <c r="F5" s="214"/>
      <c r="G5" s="214"/>
      <c r="H5" s="215"/>
      <c r="I5" s="210"/>
    </row>
    <row r="6" spans="2:9" ht="31.5" x14ac:dyDescent="0.25">
      <c r="B6" s="212"/>
      <c r="C6" s="5" t="s">
        <v>40</v>
      </c>
      <c r="D6" s="5" t="s">
        <v>41</v>
      </c>
      <c r="E6" s="5" t="s">
        <v>42</v>
      </c>
      <c r="F6" s="5" t="s">
        <v>43</v>
      </c>
      <c r="G6" s="5" t="s">
        <v>54</v>
      </c>
      <c r="H6" s="5" t="s">
        <v>44</v>
      </c>
      <c r="I6" s="210"/>
    </row>
    <row r="7" spans="2:9" s="25" customFormat="1" ht="15.6" x14ac:dyDescent="0.3">
      <c r="B7" s="23"/>
      <c r="C7" s="23"/>
      <c r="D7" s="23"/>
      <c r="E7" s="24"/>
      <c r="F7" s="24"/>
      <c r="G7" s="24"/>
      <c r="H7" s="23"/>
      <c r="I7" s="61"/>
    </row>
    <row r="8" spans="2:9" s="25" customFormat="1" ht="15.6" x14ac:dyDescent="0.3">
      <c r="B8" s="23"/>
      <c r="C8" s="23"/>
      <c r="D8" s="23"/>
      <c r="E8" s="24"/>
      <c r="F8" s="24"/>
      <c r="G8" s="24"/>
      <c r="H8" s="23"/>
      <c r="I8" s="61"/>
    </row>
    <row r="9" spans="2:9" ht="15.6" x14ac:dyDescent="0.3">
      <c r="B9" s="216" t="s">
        <v>272</v>
      </c>
      <c r="C9" s="217"/>
      <c r="D9" s="217"/>
      <c r="E9" s="217"/>
      <c r="F9" s="217"/>
      <c r="G9" s="217"/>
      <c r="H9" s="218"/>
      <c r="I9" s="143">
        <f>SUM(I7:I8)</f>
        <v>0</v>
      </c>
    </row>
    <row r="10" spans="2:9" s="25" customFormat="1" ht="43.15" customHeight="1" x14ac:dyDescent="0.25">
      <c r="B10" s="136" t="s">
        <v>157</v>
      </c>
      <c r="C10" s="145" t="s">
        <v>169</v>
      </c>
      <c r="D10" s="145" t="s">
        <v>248</v>
      </c>
      <c r="E10" s="137" t="s">
        <v>170</v>
      </c>
      <c r="F10" s="138">
        <v>42345</v>
      </c>
      <c r="G10" s="138">
        <v>42347</v>
      </c>
      <c r="H10" s="139" t="s">
        <v>174</v>
      </c>
      <c r="I10" s="140">
        <v>222.42</v>
      </c>
    </row>
    <row r="11" spans="2:9" s="25" customFormat="1" ht="42.6" customHeight="1" x14ac:dyDescent="0.25">
      <c r="B11" s="141"/>
      <c r="C11" s="145" t="s">
        <v>169</v>
      </c>
      <c r="D11" s="145" t="s">
        <v>248</v>
      </c>
      <c r="E11" s="137" t="s">
        <v>170</v>
      </c>
      <c r="F11" s="138">
        <v>42345</v>
      </c>
      <c r="G11" s="138">
        <v>42380</v>
      </c>
      <c r="H11" s="146" t="s">
        <v>175</v>
      </c>
      <c r="I11" s="140">
        <v>65.98</v>
      </c>
    </row>
    <row r="12" spans="2:9" s="25" customFormat="1" ht="43.15" customHeight="1" x14ac:dyDescent="0.25">
      <c r="B12" s="141"/>
      <c r="C12" s="145" t="s">
        <v>169</v>
      </c>
      <c r="D12" s="145" t="s">
        <v>248</v>
      </c>
      <c r="E12" s="137" t="s">
        <v>170</v>
      </c>
      <c r="F12" s="138">
        <v>42345</v>
      </c>
      <c r="G12" s="138">
        <v>42380</v>
      </c>
      <c r="H12" s="146" t="s">
        <v>176</v>
      </c>
      <c r="I12" s="140">
        <v>95.17</v>
      </c>
    </row>
    <row r="13" spans="2:9" s="25" customFormat="1" ht="46.15" customHeight="1" x14ac:dyDescent="0.25">
      <c r="B13" s="141"/>
      <c r="C13" s="145" t="s">
        <v>169</v>
      </c>
      <c r="D13" s="145" t="s">
        <v>248</v>
      </c>
      <c r="E13" s="138" t="s">
        <v>170</v>
      </c>
      <c r="F13" s="138">
        <v>42345</v>
      </c>
      <c r="G13" s="138">
        <v>42380</v>
      </c>
      <c r="H13" s="146" t="s">
        <v>177</v>
      </c>
      <c r="I13" s="140">
        <v>2.31</v>
      </c>
    </row>
    <row r="14" spans="2:9" s="25" customFormat="1" ht="43.15" customHeight="1" x14ac:dyDescent="0.25">
      <c r="B14" s="136" t="s">
        <v>161</v>
      </c>
      <c r="C14" s="145" t="s">
        <v>169</v>
      </c>
      <c r="D14" s="145" t="s">
        <v>249</v>
      </c>
      <c r="E14" s="138" t="s">
        <v>171</v>
      </c>
      <c r="F14" s="138">
        <v>42369</v>
      </c>
      <c r="G14" s="138">
        <v>42376</v>
      </c>
      <c r="H14" s="139" t="s">
        <v>178</v>
      </c>
      <c r="I14" s="140">
        <v>166.81</v>
      </c>
    </row>
    <row r="15" spans="2:9" s="25" customFormat="1" ht="40.9" customHeight="1" x14ac:dyDescent="0.25">
      <c r="B15" s="141"/>
      <c r="C15" s="145" t="s">
        <v>169</v>
      </c>
      <c r="D15" s="145" t="s">
        <v>249</v>
      </c>
      <c r="E15" s="138" t="s">
        <v>171</v>
      </c>
      <c r="F15" s="138">
        <v>42369</v>
      </c>
      <c r="G15" s="138">
        <v>42410</v>
      </c>
      <c r="H15" s="146" t="s">
        <v>175</v>
      </c>
      <c r="I15" s="140">
        <v>49.49</v>
      </c>
    </row>
    <row r="16" spans="2:9" s="121" customFormat="1" ht="41.45" customHeight="1" x14ac:dyDescent="0.25">
      <c r="B16" s="141"/>
      <c r="C16" s="145" t="s">
        <v>169</v>
      </c>
      <c r="D16" s="145" t="s">
        <v>249</v>
      </c>
      <c r="E16" s="138" t="s">
        <v>171</v>
      </c>
      <c r="F16" s="138">
        <v>42369</v>
      </c>
      <c r="G16" s="138">
        <v>42410</v>
      </c>
      <c r="H16" s="146" t="s">
        <v>176</v>
      </c>
      <c r="I16" s="140">
        <v>71.38</v>
      </c>
    </row>
    <row r="17" spans="2:9" s="121" customFormat="1" ht="45" customHeight="1" x14ac:dyDescent="0.25">
      <c r="B17" s="141"/>
      <c r="C17" s="145" t="s">
        <v>169</v>
      </c>
      <c r="D17" s="145" t="s">
        <v>249</v>
      </c>
      <c r="E17" s="138" t="s">
        <v>171</v>
      </c>
      <c r="F17" s="138">
        <v>42369</v>
      </c>
      <c r="G17" s="138">
        <v>42410</v>
      </c>
      <c r="H17" s="146" t="s">
        <v>177</v>
      </c>
      <c r="I17" s="140">
        <v>1.73</v>
      </c>
    </row>
    <row r="18" spans="2:9" s="121" customFormat="1" ht="41.45" customHeight="1" x14ac:dyDescent="0.25">
      <c r="B18" s="136" t="s">
        <v>164</v>
      </c>
      <c r="C18" s="145" t="s">
        <v>169</v>
      </c>
      <c r="D18" s="145" t="s">
        <v>250</v>
      </c>
      <c r="E18" s="138" t="s">
        <v>180</v>
      </c>
      <c r="F18" s="138">
        <v>42401</v>
      </c>
      <c r="G18" s="138">
        <v>42405</v>
      </c>
      <c r="H18" s="139" t="s">
        <v>179</v>
      </c>
      <c r="I18" s="140">
        <v>206.53</v>
      </c>
    </row>
    <row r="19" spans="2:9" s="121" customFormat="1" ht="39" x14ac:dyDescent="0.25">
      <c r="B19" s="141"/>
      <c r="C19" s="145" t="s">
        <v>169</v>
      </c>
      <c r="D19" s="145" t="s">
        <v>250</v>
      </c>
      <c r="E19" s="138" t="s">
        <v>180</v>
      </c>
      <c r="F19" s="138">
        <v>42401</v>
      </c>
      <c r="G19" s="138">
        <v>42439</v>
      </c>
      <c r="H19" s="146" t="s">
        <v>175</v>
      </c>
      <c r="I19" s="140">
        <v>61.27</v>
      </c>
    </row>
    <row r="20" spans="2:9" s="121" customFormat="1" ht="45" customHeight="1" x14ac:dyDescent="0.25">
      <c r="B20" s="141"/>
      <c r="C20" s="145" t="s">
        <v>169</v>
      </c>
      <c r="D20" s="145" t="s">
        <v>250</v>
      </c>
      <c r="E20" s="138" t="s">
        <v>180</v>
      </c>
      <c r="F20" s="138">
        <v>42401</v>
      </c>
      <c r="G20" s="138">
        <v>42439</v>
      </c>
      <c r="H20" s="146" t="s">
        <v>176</v>
      </c>
      <c r="I20" s="140">
        <v>88.37</v>
      </c>
    </row>
    <row r="21" spans="2:9" s="121" customFormat="1" ht="42.6" customHeight="1" x14ac:dyDescent="0.25">
      <c r="B21" s="141"/>
      <c r="C21" s="145" t="s">
        <v>169</v>
      </c>
      <c r="D21" s="145" t="s">
        <v>250</v>
      </c>
      <c r="E21" s="138" t="s">
        <v>180</v>
      </c>
      <c r="F21" s="138">
        <v>42401</v>
      </c>
      <c r="G21" s="138">
        <v>42439</v>
      </c>
      <c r="H21" s="146" t="s">
        <v>177</v>
      </c>
      <c r="I21" s="140">
        <v>2.14</v>
      </c>
    </row>
    <row r="22" spans="2:9" s="25" customFormat="1" ht="42.6" customHeight="1" x14ac:dyDescent="0.25">
      <c r="B22" s="136" t="s">
        <v>167</v>
      </c>
      <c r="C22" s="145" t="s">
        <v>169</v>
      </c>
      <c r="D22" s="145" t="s">
        <v>251</v>
      </c>
      <c r="E22" s="138" t="s">
        <v>181</v>
      </c>
      <c r="F22" s="138">
        <v>42432</v>
      </c>
      <c r="G22" s="138">
        <v>42436</v>
      </c>
      <c r="H22" s="139" t="s">
        <v>179</v>
      </c>
      <c r="I22" s="140">
        <v>206.53</v>
      </c>
    </row>
    <row r="23" spans="2:9" s="25" customFormat="1" ht="39.6" customHeight="1" x14ac:dyDescent="0.25">
      <c r="B23" s="141"/>
      <c r="C23" s="145" t="s">
        <v>169</v>
      </c>
      <c r="D23" s="145" t="s">
        <v>251</v>
      </c>
      <c r="E23" s="138" t="s">
        <v>181</v>
      </c>
      <c r="F23" s="138">
        <v>42432</v>
      </c>
      <c r="G23" s="138">
        <v>42468</v>
      </c>
      <c r="H23" s="146" t="s">
        <v>175</v>
      </c>
      <c r="I23" s="140">
        <v>61.27</v>
      </c>
    </row>
    <row r="24" spans="2:9" s="25" customFormat="1" ht="42" customHeight="1" x14ac:dyDescent="0.25">
      <c r="B24" s="141"/>
      <c r="C24" s="145" t="s">
        <v>169</v>
      </c>
      <c r="D24" s="145" t="s">
        <v>251</v>
      </c>
      <c r="E24" s="138" t="s">
        <v>181</v>
      </c>
      <c r="F24" s="138">
        <v>42432</v>
      </c>
      <c r="G24" s="138">
        <v>42468</v>
      </c>
      <c r="H24" s="146" t="s">
        <v>176</v>
      </c>
      <c r="I24" s="140">
        <v>88.37</v>
      </c>
    </row>
    <row r="25" spans="2:9" s="25" customFormat="1" ht="42" customHeight="1" x14ac:dyDescent="0.25">
      <c r="B25" s="141"/>
      <c r="C25" s="145" t="s">
        <v>169</v>
      </c>
      <c r="D25" s="145" t="s">
        <v>251</v>
      </c>
      <c r="E25" s="138" t="s">
        <v>181</v>
      </c>
      <c r="F25" s="138">
        <v>42432</v>
      </c>
      <c r="G25" s="138">
        <v>42468</v>
      </c>
      <c r="H25" s="146" t="s">
        <v>177</v>
      </c>
      <c r="I25" s="140">
        <v>2.14</v>
      </c>
    </row>
    <row r="26" spans="2:9" s="121" customFormat="1" ht="41.45" customHeight="1" x14ac:dyDescent="0.25">
      <c r="B26" s="136" t="s">
        <v>172</v>
      </c>
      <c r="C26" s="145" t="s">
        <v>169</v>
      </c>
      <c r="D26" s="145" t="s">
        <v>252</v>
      </c>
      <c r="E26" s="138" t="s">
        <v>182</v>
      </c>
      <c r="F26" s="138">
        <v>42464</v>
      </c>
      <c r="G26" s="138">
        <v>42467</v>
      </c>
      <c r="H26" s="139" t="s">
        <v>183</v>
      </c>
      <c r="I26" s="147">
        <v>246.24</v>
      </c>
    </row>
    <row r="27" spans="2:9" s="121" customFormat="1" ht="43.9" customHeight="1" x14ac:dyDescent="0.25">
      <c r="B27" s="141"/>
      <c r="C27" s="145" t="s">
        <v>169</v>
      </c>
      <c r="D27" s="145" t="s">
        <v>252</v>
      </c>
      <c r="E27" s="138" t="s">
        <v>182</v>
      </c>
      <c r="F27" s="138">
        <v>42464</v>
      </c>
      <c r="G27" s="138">
        <v>42500</v>
      </c>
      <c r="H27" s="146" t="s">
        <v>175</v>
      </c>
      <c r="I27" s="147">
        <v>73.06</v>
      </c>
    </row>
    <row r="28" spans="2:9" s="121" customFormat="1" ht="44.45" customHeight="1" x14ac:dyDescent="0.25">
      <c r="B28" s="141"/>
      <c r="C28" s="145" t="s">
        <v>169</v>
      </c>
      <c r="D28" s="145" t="s">
        <v>252</v>
      </c>
      <c r="E28" s="138" t="s">
        <v>182</v>
      </c>
      <c r="F28" s="138">
        <v>42464</v>
      </c>
      <c r="G28" s="138">
        <v>42500</v>
      </c>
      <c r="H28" s="146" t="s">
        <v>176</v>
      </c>
      <c r="I28" s="147">
        <v>105.37</v>
      </c>
    </row>
    <row r="29" spans="2:9" s="121" customFormat="1" ht="40.9" customHeight="1" x14ac:dyDescent="0.25">
      <c r="B29" s="141"/>
      <c r="C29" s="145" t="s">
        <v>169</v>
      </c>
      <c r="D29" s="145" t="s">
        <v>252</v>
      </c>
      <c r="E29" s="138" t="s">
        <v>182</v>
      </c>
      <c r="F29" s="138">
        <v>42464</v>
      </c>
      <c r="G29" s="138">
        <v>42500</v>
      </c>
      <c r="H29" s="146" t="s">
        <v>177</v>
      </c>
      <c r="I29" s="147">
        <v>2.5499999999999998</v>
      </c>
    </row>
    <row r="30" spans="2:9" s="121" customFormat="1" ht="39.6" customHeight="1" x14ac:dyDescent="0.25">
      <c r="B30" s="136" t="s">
        <v>203</v>
      </c>
      <c r="C30" s="145" t="s">
        <v>169</v>
      </c>
      <c r="D30" s="145" t="s">
        <v>253</v>
      </c>
      <c r="E30" s="138" t="s">
        <v>213</v>
      </c>
      <c r="F30" s="138">
        <v>42496</v>
      </c>
      <c r="G30" s="138">
        <v>42496</v>
      </c>
      <c r="H30" s="139" t="s">
        <v>179</v>
      </c>
      <c r="I30" s="147">
        <v>206.53</v>
      </c>
    </row>
    <row r="31" spans="2:9" s="121" customFormat="1" ht="47.45" customHeight="1" x14ac:dyDescent="0.25">
      <c r="B31" s="141"/>
      <c r="C31" s="145" t="s">
        <v>169</v>
      </c>
      <c r="D31" s="145" t="s">
        <v>253</v>
      </c>
      <c r="E31" s="138" t="s">
        <v>213</v>
      </c>
      <c r="F31" s="138">
        <v>42496</v>
      </c>
      <c r="G31" s="138">
        <v>42531</v>
      </c>
      <c r="H31" s="146" t="s">
        <v>175</v>
      </c>
      <c r="I31" s="147">
        <v>61.27</v>
      </c>
    </row>
    <row r="32" spans="2:9" s="121" customFormat="1" ht="44.45" customHeight="1" x14ac:dyDescent="0.25">
      <c r="B32" s="141"/>
      <c r="C32" s="145" t="s">
        <v>169</v>
      </c>
      <c r="D32" s="145" t="s">
        <v>253</v>
      </c>
      <c r="E32" s="138" t="s">
        <v>213</v>
      </c>
      <c r="F32" s="138">
        <v>42496</v>
      </c>
      <c r="G32" s="138">
        <v>42531</v>
      </c>
      <c r="H32" s="146" t="s">
        <v>176</v>
      </c>
      <c r="I32" s="147">
        <v>88.37</v>
      </c>
    </row>
    <row r="33" spans="2:9" s="121" customFormat="1" ht="46.15" customHeight="1" x14ac:dyDescent="0.25">
      <c r="B33" s="141"/>
      <c r="C33" s="145" t="s">
        <v>169</v>
      </c>
      <c r="D33" s="145" t="s">
        <v>253</v>
      </c>
      <c r="E33" s="138" t="s">
        <v>213</v>
      </c>
      <c r="F33" s="138">
        <v>42496</v>
      </c>
      <c r="G33" s="138">
        <v>42531</v>
      </c>
      <c r="H33" s="146" t="s">
        <v>177</v>
      </c>
      <c r="I33" s="147">
        <v>2.14</v>
      </c>
    </row>
    <row r="34" spans="2:9" s="121" customFormat="1" ht="46.15" customHeight="1" x14ac:dyDescent="0.25">
      <c r="B34" s="136" t="s">
        <v>204</v>
      </c>
      <c r="C34" s="145" t="s">
        <v>169</v>
      </c>
      <c r="D34" s="145" t="s">
        <v>254</v>
      </c>
      <c r="E34" s="138" t="s">
        <v>240</v>
      </c>
      <c r="F34" s="138">
        <v>42620</v>
      </c>
      <c r="G34" s="138">
        <v>42620</v>
      </c>
      <c r="H34" s="139" t="s">
        <v>174</v>
      </c>
      <c r="I34" s="148">
        <v>222.42</v>
      </c>
    </row>
    <row r="35" spans="2:9" s="25" customFormat="1" ht="43.15" customHeight="1" x14ac:dyDescent="0.25">
      <c r="B35" s="141"/>
      <c r="C35" s="145" t="s">
        <v>169</v>
      </c>
      <c r="D35" s="145" t="s">
        <v>254</v>
      </c>
      <c r="E35" s="138" t="s">
        <v>240</v>
      </c>
      <c r="F35" s="138">
        <v>42620</v>
      </c>
      <c r="G35" s="138">
        <v>42653</v>
      </c>
      <c r="H35" s="146" t="s">
        <v>175</v>
      </c>
      <c r="I35" s="148">
        <v>65.98</v>
      </c>
    </row>
    <row r="36" spans="2:9" s="25" customFormat="1" ht="43.9" customHeight="1" x14ac:dyDescent="0.25">
      <c r="B36" s="141"/>
      <c r="C36" s="145" t="s">
        <v>169</v>
      </c>
      <c r="D36" s="145" t="s">
        <v>254</v>
      </c>
      <c r="E36" s="138" t="s">
        <v>240</v>
      </c>
      <c r="F36" s="138">
        <v>42620</v>
      </c>
      <c r="G36" s="138">
        <v>42653</v>
      </c>
      <c r="H36" s="146" t="s">
        <v>176</v>
      </c>
      <c r="I36" s="148">
        <v>95.17</v>
      </c>
    </row>
    <row r="37" spans="2:9" s="25" customFormat="1" ht="43.15" customHeight="1" x14ac:dyDescent="0.25">
      <c r="B37" s="141"/>
      <c r="C37" s="145" t="s">
        <v>169</v>
      </c>
      <c r="D37" s="145" t="s">
        <v>254</v>
      </c>
      <c r="E37" s="138" t="s">
        <v>240</v>
      </c>
      <c r="F37" s="138">
        <v>42620</v>
      </c>
      <c r="G37" s="138">
        <v>42653</v>
      </c>
      <c r="H37" s="146" t="s">
        <v>177</v>
      </c>
      <c r="I37" s="148">
        <v>2.31</v>
      </c>
    </row>
    <row r="38" spans="2:9" s="121" customFormat="1" ht="44.45" customHeight="1" x14ac:dyDescent="0.25">
      <c r="B38" s="136" t="s">
        <v>205</v>
      </c>
      <c r="C38" s="145" t="s">
        <v>169</v>
      </c>
      <c r="D38" s="145" t="s">
        <v>255</v>
      </c>
      <c r="E38" s="138" t="s">
        <v>241</v>
      </c>
      <c r="F38" s="138">
        <v>42641</v>
      </c>
      <c r="G38" s="138">
        <v>42642</v>
      </c>
      <c r="H38" s="139" t="s">
        <v>242</v>
      </c>
      <c r="I38" s="148">
        <v>317.74</v>
      </c>
    </row>
    <row r="39" spans="2:9" s="121" customFormat="1" ht="44.45" customHeight="1" x14ac:dyDescent="0.25">
      <c r="B39" s="141"/>
      <c r="C39" s="145" t="s">
        <v>169</v>
      </c>
      <c r="D39" s="145" t="s">
        <v>255</v>
      </c>
      <c r="E39" s="138" t="s">
        <v>241</v>
      </c>
      <c r="F39" s="138">
        <v>42641</v>
      </c>
      <c r="G39" s="138">
        <v>42653</v>
      </c>
      <c r="H39" s="146" t="s">
        <v>175</v>
      </c>
      <c r="I39" s="148">
        <v>94.26</v>
      </c>
    </row>
    <row r="40" spans="2:9" s="121" customFormat="1" ht="44.45" customHeight="1" x14ac:dyDescent="0.25">
      <c r="B40" s="141"/>
      <c r="C40" s="145" t="s">
        <v>169</v>
      </c>
      <c r="D40" s="145" t="s">
        <v>255</v>
      </c>
      <c r="E40" s="138" t="s">
        <v>241</v>
      </c>
      <c r="F40" s="138">
        <v>42641</v>
      </c>
      <c r="G40" s="138">
        <v>42653</v>
      </c>
      <c r="H40" s="146" t="s">
        <v>176</v>
      </c>
      <c r="I40" s="148">
        <v>135.96</v>
      </c>
    </row>
    <row r="41" spans="2:9" s="25" customFormat="1" ht="40.9" customHeight="1" x14ac:dyDescent="0.25">
      <c r="B41" s="142"/>
      <c r="C41" s="145" t="s">
        <v>169</v>
      </c>
      <c r="D41" s="145" t="s">
        <v>255</v>
      </c>
      <c r="E41" s="138" t="s">
        <v>241</v>
      </c>
      <c r="F41" s="138">
        <v>42641</v>
      </c>
      <c r="G41" s="138">
        <v>42653</v>
      </c>
      <c r="H41" s="146" t="s">
        <v>177</v>
      </c>
      <c r="I41" s="148">
        <v>3.3</v>
      </c>
    </row>
    <row r="42" spans="2:9" x14ac:dyDescent="0.25">
      <c r="B42" s="204" t="s">
        <v>256</v>
      </c>
      <c r="C42" s="205"/>
      <c r="D42" s="205"/>
      <c r="E42" s="205"/>
      <c r="F42" s="205"/>
      <c r="G42" s="205"/>
      <c r="H42" s="206"/>
      <c r="I42" s="144">
        <f>SUM(I10:I41)</f>
        <v>3114.58</v>
      </c>
    </row>
    <row r="43" spans="2:9" x14ac:dyDescent="0.25">
      <c r="B43" s="204" t="s">
        <v>51</v>
      </c>
      <c r="C43" s="207"/>
      <c r="D43" s="207"/>
      <c r="E43" s="207"/>
      <c r="F43" s="207"/>
      <c r="G43" s="207"/>
      <c r="H43" s="208"/>
      <c r="I43" s="72">
        <f>I9+I42</f>
        <v>3114.58</v>
      </c>
    </row>
    <row r="44" spans="2:9" x14ac:dyDescent="0.25">
      <c r="B44" s="17" t="s">
        <v>125</v>
      </c>
    </row>
  </sheetData>
  <sheetProtection formatCells="0" formatColumns="0" insertColumns="0" insertRows="0" deleteColumns="0" deleteRows="0" selectLockedCells="1"/>
  <mergeCells count="7">
    <mergeCell ref="B42:H42"/>
    <mergeCell ref="B43:H43"/>
    <mergeCell ref="C4:H4"/>
    <mergeCell ref="I4:I6"/>
    <mergeCell ref="B5:B6"/>
    <mergeCell ref="C5:H5"/>
    <mergeCell ref="B9:H9"/>
  </mergeCells>
  <dataValidations xWindow="1138" yWindow="766" count="1">
    <dataValidation type="date" operator="greaterThanOrEqual" allowBlank="1" showInputMessage="1" showErrorMessage="1" errorTitle="Tähelepanu!" error="Kulu tasumise kuupäev ei saa olla varasem kui kuludokumendi kuupäev." promptTitle="Tähelepanu!" prompt="Kulu tasumise kuupäev ei saa olla varasem kui kuludokumendi kuupäev." sqref="G7:G8 G10:G41">
      <formula1>F7</formula1>
    </dataValidation>
  </dataValidations>
  <pageMargins left="0.7" right="0.7" top="0.75" bottom="0.75" header="0.3" footer="0.3"/>
  <pageSetup paperSize="9" scale="67" fitToHeight="0"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I13"/>
  <sheetViews>
    <sheetView workbookViewId="0">
      <selection activeCell="B8" sqref="B8:H8"/>
    </sheetView>
  </sheetViews>
  <sheetFormatPr defaultColWidth="9.140625" defaultRowHeight="15.75" x14ac:dyDescent="0.25"/>
  <cols>
    <col min="1" max="1" width="4.5703125" style="17" customWidth="1"/>
    <col min="2" max="2" width="9.140625" style="1"/>
    <col min="3" max="3" width="18.28515625" style="17" customWidth="1"/>
    <col min="4" max="4" width="25.5703125" style="1" customWidth="1"/>
    <col min="5" max="5" width="16.7109375" customWidth="1"/>
    <col min="6" max="6" width="15.7109375" customWidth="1"/>
    <col min="7" max="7" width="15.7109375" style="13" customWidth="1"/>
    <col min="8" max="8" width="15.42578125" style="17" customWidth="1"/>
    <col min="9" max="16384" width="9.140625" style="1"/>
  </cols>
  <sheetData>
    <row r="1" spans="2:9" x14ac:dyDescent="0.25">
      <c r="B1" s="3" t="s">
        <v>126</v>
      </c>
      <c r="C1" s="3"/>
    </row>
    <row r="3" spans="2:9" x14ac:dyDescent="0.25">
      <c r="B3" s="4"/>
      <c r="C3" s="209" t="s">
        <v>6</v>
      </c>
      <c r="D3" s="209"/>
      <c r="E3" s="209"/>
      <c r="F3" s="209"/>
      <c r="G3" s="209"/>
      <c r="H3" s="209"/>
      <c r="I3" s="210" t="s">
        <v>12</v>
      </c>
    </row>
    <row r="4" spans="2:9" x14ac:dyDescent="0.25">
      <c r="B4" s="211" t="s">
        <v>1</v>
      </c>
      <c r="C4" s="213" t="s">
        <v>73</v>
      </c>
      <c r="D4" s="214"/>
      <c r="E4" s="214"/>
      <c r="F4" s="214"/>
      <c r="G4" s="214"/>
      <c r="H4" s="215"/>
      <c r="I4" s="210"/>
    </row>
    <row r="5" spans="2:9" ht="31.5" x14ac:dyDescent="0.25">
      <c r="B5" s="212"/>
      <c r="C5" s="5" t="s">
        <v>40</v>
      </c>
      <c r="D5" s="5" t="s">
        <v>41</v>
      </c>
      <c r="E5" s="5" t="s">
        <v>42</v>
      </c>
      <c r="F5" s="5" t="s">
        <v>43</v>
      </c>
      <c r="G5" s="5" t="s">
        <v>54</v>
      </c>
      <c r="H5" s="5" t="s">
        <v>44</v>
      </c>
      <c r="I5" s="210"/>
    </row>
    <row r="6" spans="2:9" s="25" customFormat="1" x14ac:dyDescent="0.25">
      <c r="B6" s="23"/>
      <c r="C6" s="23"/>
      <c r="D6" s="23"/>
      <c r="E6" s="23"/>
      <c r="F6" s="24"/>
      <c r="G6" s="24"/>
      <c r="H6" s="23"/>
      <c r="I6" s="61"/>
    </row>
    <row r="7" spans="2:9" s="25" customFormat="1" x14ac:dyDescent="0.25">
      <c r="B7" s="23"/>
      <c r="C7" s="23"/>
      <c r="D7" s="23"/>
      <c r="E7" s="23"/>
      <c r="F7" s="24"/>
      <c r="G7" s="23"/>
      <c r="H7" s="23"/>
      <c r="I7" s="61"/>
    </row>
    <row r="8" spans="2:9" x14ac:dyDescent="0.25">
      <c r="B8" s="204" t="s">
        <v>273</v>
      </c>
      <c r="C8" s="207"/>
      <c r="D8" s="207"/>
      <c r="E8" s="207"/>
      <c r="F8" s="207"/>
      <c r="G8" s="207"/>
      <c r="H8" s="208"/>
      <c r="I8" s="72">
        <f>SUM(I6:I7)</f>
        <v>0</v>
      </c>
    </row>
    <row r="9" spans="2:9" s="25" customFormat="1" x14ac:dyDescent="0.25">
      <c r="B9" s="23"/>
      <c r="C9" s="23"/>
      <c r="D9" s="23"/>
      <c r="E9" s="23"/>
      <c r="F9" s="24"/>
      <c r="G9" s="23"/>
      <c r="H9" s="23"/>
      <c r="I9" s="61"/>
    </row>
    <row r="10" spans="2:9" s="25" customFormat="1" ht="15.6" x14ac:dyDescent="0.3">
      <c r="B10" s="23"/>
      <c r="C10" s="23"/>
      <c r="D10" s="23"/>
      <c r="E10" s="23"/>
      <c r="F10" s="24"/>
      <c r="G10" s="23"/>
      <c r="H10" s="23"/>
      <c r="I10" s="61"/>
    </row>
    <row r="11" spans="2:9" ht="15.6" x14ac:dyDescent="0.3">
      <c r="B11" s="204" t="s">
        <v>256</v>
      </c>
      <c r="C11" s="207"/>
      <c r="D11" s="207"/>
      <c r="E11" s="207"/>
      <c r="F11" s="207"/>
      <c r="G11" s="207"/>
      <c r="H11" s="208"/>
      <c r="I11" s="72">
        <f>SUM(I9:I10)</f>
        <v>0</v>
      </c>
    </row>
    <row r="12" spans="2:9" x14ac:dyDescent="0.25">
      <c r="B12" s="204" t="s">
        <v>127</v>
      </c>
      <c r="C12" s="207"/>
      <c r="D12" s="207"/>
      <c r="E12" s="207"/>
      <c r="F12" s="207"/>
      <c r="G12" s="207"/>
      <c r="H12" s="208"/>
      <c r="I12" s="72">
        <f>I8+I11</f>
        <v>0</v>
      </c>
    </row>
    <row r="13" spans="2:9" ht="15.6" x14ac:dyDescent="0.3">
      <c r="B13" s="17" t="s">
        <v>125</v>
      </c>
    </row>
  </sheetData>
  <sheetProtection formatCells="0" formatColumns="0" insertColumns="0" insertRows="0" deleteColumns="0" deleteRows="0" selectLockedCells="1"/>
  <mergeCells count="7">
    <mergeCell ref="B12:H12"/>
    <mergeCell ref="I3:I5"/>
    <mergeCell ref="B8:H8"/>
    <mergeCell ref="B11:H11"/>
    <mergeCell ref="B4:B5"/>
    <mergeCell ref="C3:H3"/>
    <mergeCell ref="C4:H4"/>
  </mergeCells>
  <dataValidations count="1">
    <dataValidation type="date" operator="greaterThanOrEqual" allowBlank="1" showInputMessage="1" showErrorMessage="1" errorTitle="Tähelepanu!" error="Kulu tasumise kuupäev ei saa olla varasem kui kuludokumendi kuupäev." promptTitle="Tähelepanu!" prompt="Kulu tasumise kuupäev ei saa olla varasem kui kuludokumendi kuupäev." sqref="G6:G7 G9:G10">
      <formula1>F6</formula1>
    </dataValidation>
  </dataValidations>
  <pageMargins left="0.7" right="0.7" top="0.75" bottom="0.75" header="0.3" footer="0.3"/>
  <pageSetup paperSize="9" scale="67"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B1:I14"/>
  <sheetViews>
    <sheetView workbookViewId="0">
      <selection activeCell="D20" sqref="D20"/>
    </sheetView>
  </sheetViews>
  <sheetFormatPr defaultColWidth="9.140625" defaultRowHeight="15.75" x14ac:dyDescent="0.25"/>
  <cols>
    <col min="1" max="1" width="4.5703125" style="17" customWidth="1"/>
    <col min="2" max="2" width="9.140625" style="17"/>
    <col min="3" max="3" width="18.28515625" style="17" customWidth="1"/>
    <col min="4" max="4" width="25.5703125" style="17" customWidth="1"/>
    <col min="5" max="5" width="16.7109375" style="13" customWidth="1"/>
    <col min="6" max="7" width="15.7109375" style="13" customWidth="1"/>
    <col min="8" max="8" width="15.42578125" style="17" customWidth="1"/>
    <col min="9" max="16384" width="9.140625" style="17"/>
  </cols>
  <sheetData>
    <row r="1" spans="2:9" x14ac:dyDescent="0.25">
      <c r="B1" s="3" t="s">
        <v>118</v>
      </c>
      <c r="C1" s="3"/>
    </row>
    <row r="3" spans="2:9" x14ac:dyDescent="0.25">
      <c r="B3" s="15"/>
      <c r="C3" s="209" t="s">
        <v>6</v>
      </c>
      <c r="D3" s="209"/>
      <c r="E3" s="209"/>
      <c r="F3" s="209"/>
      <c r="G3" s="209"/>
      <c r="H3" s="209"/>
      <c r="I3" s="210" t="s">
        <v>12</v>
      </c>
    </row>
    <row r="4" spans="2:9" x14ac:dyDescent="0.25">
      <c r="B4" s="211" t="s">
        <v>1</v>
      </c>
      <c r="C4" s="213" t="s">
        <v>72</v>
      </c>
      <c r="D4" s="214"/>
      <c r="E4" s="214"/>
      <c r="F4" s="214"/>
      <c r="G4" s="214"/>
      <c r="H4" s="215"/>
      <c r="I4" s="210"/>
    </row>
    <row r="5" spans="2:9" ht="31.5" x14ac:dyDescent="0.25">
      <c r="B5" s="212"/>
      <c r="C5" s="5" t="s">
        <v>40</v>
      </c>
      <c r="D5" s="5" t="s">
        <v>41</v>
      </c>
      <c r="E5" s="5" t="s">
        <v>42</v>
      </c>
      <c r="F5" s="5" t="s">
        <v>43</v>
      </c>
      <c r="G5" s="5" t="s">
        <v>54</v>
      </c>
      <c r="H5" s="5" t="s">
        <v>44</v>
      </c>
      <c r="I5" s="210"/>
    </row>
    <row r="6" spans="2:9" s="25" customFormat="1" x14ac:dyDescent="0.25">
      <c r="B6" s="23"/>
      <c r="C6" s="23"/>
      <c r="D6" s="23"/>
      <c r="E6" s="23"/>
      <c r="F6" s="24"/>
      <c r="G6" s="24"/>
      <c r="H6" s="23"/>
      <c r="I6" s="61"/>
    </row>
    <row r="7" spans="2:9" s="25" customFormat="1" ht="15.6" x14ac:dyDescent="0.3">
      <c r="B7" s="23"/>
      <c r="C7" s="23"/>
      <c r="D7" s="23"/>
      <c r="E7" s="23"/>
      <c r="F7" s="24"/>
      <c r="G7" s="24"/>
      <c r="H7" s="23"/>
      <c r="I7" s="61"/>
    </row>
    <row r="8" spans="2:9" s="25" customFormat="1" ht="15.6" x14ac:dyDescent="0.3">
      <c r="B8" s="23"/>
      <c r="C8" s="23"/>
      <c r="D8" s="23"/>
      <c r="E8" s="23"/>
      <c r="F8" s="24"/>
      <c r="G8" s="24"/>
      <c r="H8" s="23"/>
      <c r="I8" s="61"/>
    </row>
    <row r="9" spans="2:9" ht="15.6" x14ac:dyDescent="0.3">
      <c r="B9" s="204" t="s">
        <v>257</v>
      </c>
      <c r="C9" s="207"/>
      <c r="D9" s="207"/>
      <c r="E9" s="207"/>
      <c r="F9" s="207"/>
      <c r="G9" s="207"/>
      <c r="H9" s="208"/>
      <c r="I9" s="72">
        <f>SUM(I6:I8)</f>
        <v>0</v>
      </c>
    </row>
    <row r="10" spans="2:9" s="25" customFormat="1" ht="15.6" x14ac:dyDescent="0.3">
      <c r="B10" s="23"/>
      <c r="C10" s="23"/>
      <c r="D10" s="23"/>
      <c r="E10" s="23"/>
      <c r="F10" s="24"/>
      <c r="G10" s="24"/>
      <c r="H10" s="23"/>
      <c r="I10" s="61"/>
    </row>
    <row r="11" spans="2:9" s="25" customFormat="1" ht="15.6" x14ac:dyDescent="0.3">
      <c r="B11" s="23"/>
      <c r="C11" s="23"/>
      <c r="D11" s="23"/>
      <c r="E11" s="23"/>
      <c r="F11" s="24"/>
      <c r="G11" s="24"/>
      <c r="H11" s="23"/>
      <c r="I11" s="61"/>
    </row>
    <row r="12" spans="2:9" ht="15.6" x14ac:dyDescent="0.3">
      <c r="B12" s="204" t="s">
        <v>256</v>
      </c>
      <c r="C12" s="207"/>
      <c r="D12" s="207"/>
      <c r="E12" s="207"/>
      <c r="F12" s="207"/>
      <c r="G12" s="207"/>
      <c r="H12" s="208"/>
      <c r="I12" s="72">
        <f>SUM(I10:I11)</f>
        <v>0</v>
      </c>
    </row>
    <row r="13" spans="2:9" ht="15.6" x14ac:dyDescent="0.3">
      <c r="B13" s="103" t="s">
        <v>52</v>
      </c>
      <c r="C13" s="104"/>
      <c r="D13" s="104"/>
      <c r="E13" s="104"/>
      <c r="F13" s="104"/>
      <c r="G13" s="104"/>
      <c r="H13" s="105"/>
      <c r="I13" s="72">
        <f>I9+I12</f>
        <v>0</v>
      </c>
    </row>
    <row r="14" spans="2:9" ht="15.6" x14ac:dyDescent="0.3">
      <c r="B14" s="17" t="s">
        <v>125</v>
      </c>
    </row>
  </sheetData>
  <sheetProtection formatCells="0" formatColumns="0" formatRows="0" insertColumns="0" insertRows="0" deleteColumns="0" deleteRows="0" selectLockedCells="1"/>
  <mergeCells count="6">
    <mergeCell ref="B12:H12"/>
    <mergeCell ref="C3:H3"/>
    <mergeCell ref="I3:I5"/>
    <mergeCell ref="B4:B5"/>
    <mergeCell ref="C4:H4"/>
    <mergeCell ref="B9:H9"/>
  </mergeCells>
  <dataValidations count="1">
    <dataValidation type="date" operator="greaterThanOrEqual" allowBlank="1" showInputMessage="1" showErrorMessage="1" errorTitle="Tähelepanu!" error="Kulu tasumise kuupäev ei saa olla varasem kui kuludokumendi kuupäev." promptTitle="Tähelepanu!" prompt="Kulu tasumise kuupäev ei saa olla varasem kui kuludokumendi kuupäev." sqref="G6:G8 G10:G11">
      <formula1>F6</formula1>
    </dataValidation>
  </dataValidations>
  <pageMargins left="0.7" right="0.7" top="0.75" bottom="0.75" header="0.3" footer="0.3"/>
  <pageSetup paperSize="9" scale="67" fitToHeight="0"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B1:I12"/>
  <sheetViews>
    <sheetView topLeftCell="A4" workbookViewId="0">
      <selection activeCell="B11" sqref="B11:H11"/>
    </sheetView>
  </sheetViews>
  <sheetFormatPr defaultColWidth="9.140625" defaultRowHeight="15.75" x14ac:dyDescent="0.25"/>
  <cols>
    <col min="1" max="1" width="4.140625" style="17" customWidth="1"/>
    <col min="2" max="2" width="9.140625" style="17"/>
    <col min="3" max="3" width="18.28515625" style="17" customWidth="1"/>
    <col min="4" max="4" width="25.5703125" style="17" customWidth="1"/>
    <col min="5" max="5" width="16.7109375" style="13" customWidth="1"/>
    <col min="6" max="7" width="15.7109375" style="13" customWidth="1"/>
    <col min="8" max="8" width="15.42578125" style="17" customWidth="1"/>
    <col min="9" max="16384" width="9.140625" style="17"/>
  </cols>
  <sheetData>
    <row r="1" spans="2:9" x14ac:dyDescent="0.25">
      <c r="B1" s="3" t="s">
        <v>119</v>
      </c>
      <c r="C1" s="3"/>
    </row>
    <row r="3" spans="2:9" x14ac:dyDescent="0.25">
      <c r="B3" s="15"/>
      <c r="C3" s="209" t="s">
        <v>6</v>
      </c>
      <c r="D3" s="209"/>
      <c r="E3" s="209"/>
      <c r="F3" s="209"/>
      <c r="G3" s="209"/>
      <c r="H3" s="209"/>
      <c r="I3" s="210" t="s">
        <v>12</v>
      </c>
    </row>
    <row r="4" spans="2:9" x14ac:dyDescent="0.25">
      <c r="B4" s="211" t="s">
        <v>1</v>
      </c>
      <c r="C4" s="213" t="s">
        <v>72</v>
      </c>
      <c r="D4" s="214"/>
      <c r="E4" s="214"/>
      <c r="F4" s="214"/>
      <c r="G4" s="214"/>
      <c r="H4" s="215"/>
      <c r="I4" s="210"/>
    </row>
    <row r="5" spans="2:9" ht="31.5" x14ac:dyDescent="0.25">
      <c r="B5" s="212"/>
      <c r="C5" s="5" t="s">
        <v>40</v>
      </c>
      <c r="D5" s="5" t="s">
        <v>41</v>
      </c>
      <c r="E5" s="5" t="s">
        <v>42</v>
      </c>
      <c r="F5" s="5" t="s">
        <v>43</v>
      </c>
      <c r="G5" s="5" t="s">
        <v>54</v>
      </c>
      <c r="H5" s="5" t="s">
        <v>44</v>
      </c>
      <c r="I5" s="210"/>
    </row>
    <row r="6" spans="2:9" s="25" customFormat="1" x14ac:dyDescent="0.25">
      <c r="B6" s="23"/>
      <c r="C6" s="23"/>
      <c r="D6" s="23"/>
      <c r="E6" s="23"/>
      <c r="F6" s="24"/>
      <c r="G6" s="24"/>
      <c r="H6" s="23"/>
      <c r="I6" s="61"/>
    </row>
    <row r="7" spans="2:9" x14ac:dyDescent="0.25">
      <c r="B7" s="204" t="s">
        <v>247</v>
      </c>
      <c r="C7" s="207"/>
      <c r="D7" s="207"/>
      <c r="E7" s="207"/>
      <c r="F7" s="207"/>
      <c r="G7" s="207"/>
      <c r="H7" s="208"/>
      <c r="I7" s="72">
        <f>SUM(I6:I6)</f>
        <v>0</v>
      </c>
    </row>
    <row r="8" spans="2:9" s="25" customFormat="1" x14ac:dyDescent="0.25">
      <c r="B8" s="23"/>
      <c r="C8" s="23"/>
      <c r="D8" s="23"/>
      <c r="E8" s="23"/>
      <c r="F8" s="24"/>
      <c r="G8" s="24"/>
      <c r="H8" s="23"/>
      <c r="I8" s="61"/>
    </row>
    <row r="9" spans="2:9" s="25" customFormat="1" ht="15.6" x14ac:dyDescent="0.3">
      <c r="B9" s="23"/>
      <c r="C9" s="23"/>
      <c r="D9" s="23"/>
      <c r="E9" s="23"/>
      <c r="F9" s="24"/>
      <c r="G9" s="24"/>
      <c r="H9" s="23"/>
      <c r="I9" s="61"/>
    </row>
    <row r="10" spans="2:9" ht="15.6" x14ac:dyDescent="0.3">
      <c r="B10" s="204" t="s">
        <v>256</v>
      </c>
      <c r="C10" s="207"/>
      <c r="D10" s="207"/>
      <c r="E10" s="207"/>
      <c r="F10" s="207"/>
      <c r="G10" s="207"/>
      <c r="H10" s="208"/>
      <c r="I10" s="72">
        <f>SUM(I8:I9)</f>
        <v>0</v>
      </c>
    </row>
    <row r="11" spans="2:9" ht="15.6" x14ac:dyDescent="0.3">
      <c r="B11" s="219" t="s">
        <v>123</v>
      </c>
      <c r="C11" s="220"/>
      <c r="D11" s="220"/>
      <c r="E11" s="220"/>
      <c r="F11" s="220"/>
      <c r="G11" s="220"/>
      <c r="H11" s="221"/>
      <c r="I11" s="72">
        <f>I7+I10</f>
        <v>0</v>
      </c>
    </row>
    <row r="12" spans="2:9" ht="15.6" x14ac:dyDescent="0.3">
      <c r="B12" s="17" t="s">
        <v>125</v>
      </c>
    </row>
  </sheetData>
  <sheetProtection formatCells="0" formatColumns="0" formatRows="0" insertColumns="0" insertRows="0" deleteColumns="0" deleteRows="0" selectLockedCells="1"/>
  <mergeCells count="7">
    <mergeCell ref="B10:H10"/>
    <mergeCell ref="B11:H11"/>
    <mergeCell ref="C3:H3"/>
    <mergeCell ref="I3:I5"/>
    <mergeCell ref="B4:B5"/>
    <mergeCell ref="C4:H4"/>
    <mergeCell ref="B7:H7"/>
  </mergeCells>
  <dataValidations count="1">
    <dataValidation type="date" operator="greaterThanOrEqual" allowBlank="1" showInputMessage="1" showErrorMessage="1" errorTitle="Tähelepanu!" error="Kulu tasumise kuupäev ei saa olla varasem kui kuludokumendi kuupäev." promptTitle="Tähelepanu!" prompt="Kulu tasumise kuupäev ei saa olla varasem kui kuludokumendi kuupäev." sqref="G6 G8:G9">
      <formula1>F6</formula1>
    </dataValidation>
  </dataValidations>
  <pageMargins left="0.7" right="0.7" top="0.75" bottom="0.75" header="0.3" footer="0.3"/>
  <pageSetup paperSize="9" scale="67" fitToHeight="0"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B1:I13"/>
  <sheetViews>
    <sheetView topLeftCell="A4" zoomScaleNormal="100" workbookViewId="0">
      <selection activeCell="A13" sqref="A13"/>
    </sheetView>
  </sheetViews>
  <sheetFormatPr defaultColWidth="9.140625" defaultRowHeight="15.75" x14ac:dyDescent="0.25"/>
  <cols>
    <col min="1" max="1" width="4.5703125" style="17" customWidth="1"/>
    <col min="2" max="2" width="9.140625" style="17"/>
    <col min="3" max="3" width="18.28515625" style="17" customWidth="1"/>
    <col min="4" max="4" width="25.5703125" style="17" customWidth="1"/>
    <col min="5" max="5" width="16.7109375" style="13" customWidth="1"/>
    <col min="6" max="7" width="15.7109375" style="13" customWidth="1"/>
    <col min="8" max="8" width="15.42578125" style="17" customWidth="1"/>
    <col min="9" max="16384" width="9.140625" style="17"/>
  </cols>
  <sheetData>
    <row r="1" spans="2:9" x14ac:dyDescent="0.25">
      <c r="B1" s="3" t="s">
        <v>107</v>
      </c>
      <c r="C1" s="3"/>
    </row>
    <row r="3" spans="2:9" x14ac:dyDescent="0.25">
      <c r="B3" s="15"/>
      <c r="C3" s="209" t="s">
        <v>6</v>
      </c>
      <c r="D3" s="209"/>
      <c r="E3" s="209"/>
      <c r="F3" s="209"/>
      <c r="G3" s="209"/>
      <c r="H3" s="209"/>
      <c r="I3" s="210" t="s">
        <v>12</v>
      </c>
    </row>
    <row r="4" spans="2:9" x14ac:dyDescent="0.25">
      <c r="B4" s="211" t="s">
        <v>1</v>
      </c>
      <c r="C4" s="213" t="s">
        <v>72</v>
      </c>
      <c r="D4" s="214"/>
      <c r="E4" s="214"/>
      <c r="F4" s="214"/>
      <c r="G4" s="214"/>
      <c r="H4" s="215"/>
      <c r="I4" s="210"/>
    </row>
    <row r="5" spans="2:9" ht="31.5" x14ac:dyDescent="0.25">
      <c r="B5" s="212"/>
      <c r="C5" s="5" t="s">
        <v>40</v>
      </c>
      <c r="D5" s="5" t="s">
        <v>41</v>
      </c>
      <c r="E5" s="5" t="s">
        <v>42</v>
      </c>
      <c r="F5" s="5" t="s">
        <v>43</v>
      </c>
      <c r="G5" s="5" t="s">
        <v>54</v>
      </c>
      <c r="H5" s="5" t="s">
        <v>44</v>
      </c>
      <c r="I5" s="210"/>
    </row>
    <row r="6" spans="2:9" s="25" customFormat="1" x14ac:dyDescent="0.25">
      <c r="B6" s="23"/>
      <c r="C6" s="23"/>
      <c r="D6" s="23"/>
      <c r="E6" s="23"/>
      <c r="F6" s="24"/>
      <c r="G6" s="24"/>
      <c r="H6" s="23"/>
      <c r="I6" s="61"/>
    </row>
    <row r="7" spans="2:9" s="25" customFormat="1" x14ac:dyDescent="0.25">
      <c r="B7" s="23"/>
      <c r="C7" s="23"/>
      <c r="D7" s="23"/>
      <c r="E7" s="23"/>
      <c r="F7" s="24"/>
      <c r="G7" s="24"/>
      <c r="H7" s="23"/>
      <c r="I7" s="61"/>
    </row>
    <row r="8" spans="2:9" x14ac:dyDescent="0.25">
      <c r="B8" s="204" t="s">
        <v>247</v>
      </c>
      <c r="C8" s="207"/>
      <c r="D8" s="207"/>
      <c r="E8" s="207"/>
      <c r="F8" s="207"/>
      <c r="G8" s="207"/>
      <c r="H8" s="208"/>
      <c r="I8" s="72">
        <f>SUM(I6:I7)</f>
        <v>0</v>
      </c>
    </row>
    <row r="9" spans="2:9" s="25" customFormat="1" x14ac:dyDescent="0.25">
      <c r="B9" s="23"/>
      <c r="C9" s="23"/>
      <c r="D9" s="23"/>
      <c r="E9" s="23"/>
      <c r="F9" s="24"/>
      <c r="G9" s="24"/>
      <c r="H9" s="23"/>
      <c r="I9" s="61"/>
    </row>
    <row r="10" spans="2:9" s="25" customFormat="1" ht="15.6" x14ac:dyDescent="0.3">
      <c r="B10" s="23"/>
      <c r="C10" s="23"/>
      <c r="D10" s="23"/>
      <c r="E10" s="23"/>
      <c r="F10" s="24"/>
      <c r="G10" s="24"/>
      <c r="H10" s="23"/>
      <c r="I10" s="61"/>
    </row>
    <row r="11" spans="2:9" ht="15.6" x14ac:dyDescent="0.3">
      <c r="B11" s="204" t="s">
        <v>258</v>
      </c>
      <c r="C11" s="207"/>
      <c r="D11" s="207"/>
      <c r="E11" s="207"/>
      <c r="F11" s="207"/>
      <c r="G11" s="207"/>
      <c r="H11" s="208"/>
      <c r="I11" s="72">
        <f>SUM(I9:I10)</f>
        <v>0</v>
      </c>
    </row>
    <row r="12" spans="2:9" ht="15.6" x14ac:dyDescent="0.3">
      <c r="B12" s="103" t="s">
        <v>124</v>
      </c>
      <c r="C12" s="104"/>
      <c r="D12" s="104"/>
      <c r="E12" s="104"/>
      <c r="F12" s="104"/>
      <c r="G12" s="104"/>
      <c r="H12" s="105"/>
      <c r="I12" s="72">
        <f>I8+I11</f>
        <v>0</v>
      </c>
    </row>
    <row r="13" spans="2:9" ht="15.6" x14ac:dyDescent="0.3">
      <c r="B13" s="17" t="s">
        <v>125</v>
      </c>
    </row>
  </sheetData>
  <sheetProtection formatCells="0" formatColumns="0" formatRows="0" insertColumns="0" insertRows="0" deleteColumns="0" deleteRows="0" selectLockedCells="1"/>
  <mergeCells count="6">
    <mergeCell ref="B11:H11"/>
    <mergeCell ref="C3:H3"/>
    <mergeCell ref="I3:I5"/>
    <mergeCell ref="B4:B5"/>
    <mergeCell ref="C4:H4"/>
    <mergeCell ref="B8:H8"/>
  </mergeCells>
  <dataValidations disablePrompts="1" xWindow="679" yWindow="701" count="1">
    <dataValidation type="date" operator="greaterThanOrEqual" allowBlank="1" showInputMessage="1" showErrorMessage="1" errorTitle="Tähelepanu!" error="Kulu tasumise kuupäev ei saa olla varasem kui kuludokumendi kuupäev." promptTitle="Tähelepanu!" prompt="Kulu tasumise kuupäev ei saa olla varasem kui kuludokumendi kuupäev." sqref="G6:G7 G9:G10">
      <formula1>F6</formula1>
    </dataValidation>
  </dataValidations>
  <pageMargins left="0.7" right="0.7" top="0.75" bottom="0.75" header="0.3" footer="0.3"/>
  <pageSetup paperSize="9" scale="67" fitToHeight="0"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B1:I37"/>
  <sheetViews>
    <sheetView topLeftCell="A31" zoomScaleNormal="100" workbookViewId="0">
      <selection activeCell="D6" sqref="D6"/>
    </sheetView>
  </sheetViews>
  <sheetFormatPr defaultColWidth="9.140625" defaultRowHeight="15.75" x14ac:dyDescent="0.25"/>
  <cols>
    <col min="1" max="1" width="2.5703125" style="17" customWidth="1"/>
    <col min="2" max="2" width="9.140625" style="17"/>
    <col min="3" max="3" width="21.85546875" style="17" customWidth="1"/>
    <col min="4" max="4" width="23.5703125" style="17" customWidth="1"/>
    <col min="5" max="5" width="16.7109375" style="13" customWidth="1"/>
    <col min="6" max="7" width="15.7109375" style="13" customWidth="1"/>
    <col min="8" max="8" width="36.5703125" style="17" customWidth="1"/>
    <col min="9" max="9" width="10.42578125" style="17" customWidth="1"/>
    <col min="10" max="16384" width="9.140625" style="17"/>
  </cols>
  <sheetData>
    <row r="1" spans="2:9" x14ac:dyDescent="0.25">
      <c r="B1" s="3" t="s">
        <v>108</v>
      </c>
      <c r="C1" s="3"/>
    </row>
    <row r="3" spans="2:9" x14ac:dyDescent="0.25">
      <c r="B3" s="15"/>
      <c r="C3" s="209" t="s">
        <v>6</v>
      </c>
      <c r="D3" s="209"/>
      <c r="E3" s="209"/>
      <c r="F3" s="209"/>
      <c r="G3" s="209"/>
      <c r="H3" s="209"/>
      <c r="I3" s="210" t="s">
        <v>12</v>
      </c>
    </row>
    <row r="4" spans="2:9" x14ac:dyDescent="0.25">
      <c r="B4" s="211" t="s">
        <v>1</v>
      </c>
      <c r="C4" s="213" t="s">
        <v>72</v>
      </c>
      <c r="D4" s="214"/>
      <c r="E4" s="214"/>
      <c r="F4" s="214"/>
      <c r="G4" s="214"/>
      <c r="H4" s="215"/>
      <c r="I4" s="210"/>
    </row>
    <row r="5" spans="2:9" ht="31.5" x14ac:dyDescent="0.25">
      <c r="B5" s="212"/>
      <c r="C5" s="5" t="s">
        <v>40</v>
      </c>
      <c r="D5" s="5" t="s">
        <v>41</v>
      </c>
      <c r="E5" s="5" t="s">
        <v>42</v>
      </c>
      <c r="F5" s="5" t="s">
        <v>43</v>
      </c>
      <c r="G5" s="5" t="s">
        <v>54</v>
      </c>
      <c r="H5" s="5" t="s">
        <v>44</v>
      </c>
      <c r="I5" s="210"/>
    </row>
    <row r="6" spans="2:9" s="25" customFormat="1" ht="15.6" x14ac:dyDescent="0.3">
      <c r="B6" s="23"/>
      <c r="C6" s="23"/>
      <c r="D6" s="23"/>
      <c r="E6" s="23"/>
      <c r="F6" s="24"/>
      <c r="G6" s="24"/>
      <c r="H6" s="23"/>
      <c r="I6" s="61"/>
    </row>
    <row r="7" spans="2:9" s="25" customFormat="1" ht="15.6" x14ac:dyDescent="0.3">
      <c r="B7" s="23"/>
      <c r="C7" s="23"/>
      <c r="D7" s="23"/>
      <c r="E7" s="23"/>
      <c r="F7" s="24"/>
      <c r="G7" s="24"/>
      <c r="H7" s="23"/>
      <c r="I7" s="61"/>
    </row>
    <row r="8" spans="2:9" ht="15.6" x14ac:dyDescent="0.3">
      <c r="B8" s="204" t="s">
        <v>271</v>
      </c>
      <c r="C8" s="207"/>
      <c r="D8" s="207"/>
      <c r="E8" s="207"/>
      <c r="F8" s="207"/>
      <c r="G8" s="207"/>
      <c r="H8" s="208"/>
      <c r="I8" s="72">
        <f>SUM(I6:I7)</f>
        <v>0</v>
      </c>
    </row>
    <row r="9" spans="2:9" s="25" customFormat="1" ht="44.45" customHeight="1" x14ac:dyDescent="0.3">
      <c r="B9" s="149" t="s">
        <v>157</v>
      </c>
      <c r="C9" s="149" t="s">
        <v>158</v>
      </c>
      <c r="D9" s="149" t="s">
        <v>139</v>
      </c>
      <c r="E9" s="149" t="s">
        <v>159</v>
      </c>
      <c r="F9" s="150">
        <v>42318</v>
      </c>
      <c r="G9" s="150">
        <v>42339</v>
      </c>
      <c r="H9" s="151" t="s">
        <v>160</v>
      </c>
      <c r="I9" s="152">
        <v>399.87</v>
      </c>
    </row>
    <row r="10" spans="2:9" s="25" customFormat="1" ht="31.9" customHeight="1" x14ac:dyDescent="0.3">
      <c r="B10" s="149" t="s">
        <v>161</v>
      </c>
      <c r="C10" s="149" t="s">
        <v>158</v>
      </c>
      <c r="D10" s="149" t="s">
        <v>139</v>
      </c>
      <c r="E10" s="149" t="s">
        <v>162</v>
      </c>
      <c r="F10" s="150">
        <v>42328</v>
      </c>
      <c r="G10" s="150">
        <v>42349</v>
      </c>
      <c r="H10" s="151" t="s">
        <v>163</v>
      </c>
      <c r="I10" s="152">
        <v>360</v>
      </c>
    </row>
    <row r="11" spans="2:9" s="25" customFormat="1" ht="45" customHeight="1" x14ac:dyDescent="0.3">
      <c r="B11" s="149" t="s">
        <v>164</v>
      </c>
      <c r="C11" s="149" t="s">
        <v>158</v>
      </c>
      <c r="D11" s="149" t="s">
        <v>139</v>
      </c>
      <c r="E11" s="149" t="s">
        <v>165</v>
      </c>
      <c r="F11" s="150">
        <v>42319</v>
      </c>
      <c r="G11" s="150">
        <v>42340</v>
      </c>
      <c r="H11" s="151" t="s">
        <v>166</v>
      </c>
      <c r="I11" s="152">
        <v>724.11</v>
      </c>
    </row>
    <row r="12" spans="2:9" s="25" customFormat="1" ht="33.6" customHeight="1" x14ac:dyDescent="0.3">
      <c r="B12" s="149" t="s">
        <v>167</v>
      </c>
      <c r="C12" s="160" t="s">
        <v>259</v>
      </c>
      <c r="D12" s="149" t="s">
        <v>139</v>
      </c>
      <c r="E12" s="154">
        <v>117981</v>
      </c>
      <c r="F12" s="150">
        <v>42349</v>
      </c>
      <c r="G12" s="150">
        <v>42368</v>
      </c>
      <c r="H12" s="155" t="s">
        <v>168</v>
      </c>
      <c r="I12" s="152">
        <v>76</v>
      </c>
    </row>
    <row r="13" spans="2:9" s="25" customFormat="1" x14ac:dyDescent="0.25">
      <c r="B13" s="149" t="s">
        <v>172</v>
      </c>
      <c r="C13" s="153" t="s">
        <v>173</v>
      </c>
      <c r="D13" s="149" t="s">
        <v>139</v>
      </c>
      <c r="E13" s="154">
        <v>10080733</v>
      </c>
      <c r="F13" s="150">
        <v>42368</v>
      </c>
      <c r="G13" s="150">
        <v>42390</v>
      </c>
      <c r="H13" s="155" t="s">
        <v>267</v>
      </c>
      <c r="I13" s="152">
        <v>2811.64</v>
      </c>
    </row>
    <row r="14" spans="2:9" s="25" customFormat="1" ht="15.6" x14ac:dyDescent="0.3">
      <c r="B14" s="149" t="s">
        <v>203</v>
      </c>
      <c r="C14" s="153" t="s">
        <v>173</v>
      </c>
      <c r="D14" s="149" t="s">
        <v>139</v>
      </c>
      <c r="E14" s="145">
        <v>10093213</v>
      </c>
      <c r="F14" s="159">
        <v>42401</v>
      </c>
      <c r="G14" s="156" t="s">
        <v>189</v>
      </c>
      <c r="H14" s="155" t="s">
        <v>195</v>
      </c>
      <c r="I14" s="161">
        <v>572.96</v>
      </c>
    </row>
    <row r="15" spans="2:9" s="25" customFormat="1" x14ac:dyDescent="0.25">
      <c r="B15" s="149" t="s">
        <v>204</v>
      </c>
      <c r="C15" s="153" t="s">
        <v>184</v>
      </c>
      <c r="D15" s="149" t="s">
        <v>139</v>
      </c>
      <c r="E15" s="145">
        <v>145</v>
      </c>
      <c r="F15" s="157">
        <v>42403</v>
      </c>
      <c r="G15" s="156" t="s">
        <v>190</v>
      </c>
      <c r="H15" s="155" t="s">
        <v>196</v>
      </c>
      <c r="I15" s="162">
        <v>541.6</v>
      </c>
    </row>
    <row r="16" spans="2:9" s="25" customFormat="1" x14ac:dyDescent="0.25">
      <c r="B16" s="149" t="s">
        <v>205</v>
      </c>
      <c r="C16" s="153" t="s">
        <v>185</v>
      </c>
      <c r="D16" s="149" t="s">
        <v>139</v>
      </c>
      <c r="E16" s="145">
        <v>207658</v>
      </c>
      <c r="F16" s="157">
        <v>42419</v>
      </c>
      <c r="G16" s="156" t="s">
        <v>191</v>
      </c>
      <c r="H16" s="155" t="s">
        <v>197</v>
      </c>
      <c r="I16" s="162">
        <v>409.5</v>
      </c>
    </row>
    <row r="17" spans="2:9" s="25" customFormat="1" x14ac:dyDescent="0.25">
      <c r="B17" s="149" t="s">
        <v>206</v>
      </c>
      <c r="C17" s="153" t="s">
        <v>186</v>
      </c>
      <c r="D17" s="149" t="s">
        <v>139</v>
      </c>
      <c r="E17" s="145">
        <v>161845</v>
      </c>
      <c r="F17" s="157">
        <v>42459</v>
      </c>
      <c r="G17" s="156" t="s">
        <v>192</v>
      </c>
      <c r="H17" s="155" t="s">
        <v>198</v>
      </c>
      <c r="I17" s="162">
        <v>552</v>
      </c>
    </row>
    <row r="18" spans="2:9" s="25" customFormat="1" ht="26.25" x14ac:dyDescent="0.25">
      <c r="B18" s="149" t="s">
        <v>207</v>
      </c>
      <c r="C18" s="153" t="s">
        <v>187</v>
      </c>
      <c r="D18" s="149" t="s">
        <v>139</v>
      </c>
      <c r="E18" s="145">
        <v>242344</v>
      </c>
      <c r="F18" s="157">
        <v>42459</v>
      </c>
      <c r="G18" s="156" t="s">
        <v>193</v>
      </c>
      <c r="H18" s="155" t="s">
        <v>199</v>
      </c>
      <c r="I18" s="162">
        <v>1008</v>
      </c>
    </row>
    <row r="19" spans="2:9" s="25" customFormat="1" ht="26.25" x14ac:dyDescent="0.25">
      <c r="B19" s="149" t="s">
        <v>208</v>
      </c>
      <c r="C19" s="153" t="s">
        <v>188</v>
      </c>
      <c r="D19" s="149" t="s">
        <v>139</v>
      </c>
      <c r="E19" s="145">
        <v>140</v>
      </c>
      <c r="F19" s="157">
        <v>42460</v>
      </c>
      <c r="G19" s="156" t="s">
        <v>194</v>
      </c>
      <c r="H19" s="155" t="s">
        <v>269</v>
      </c>
      <c r="I19" s="162">
        <v>1296</v>
      </c>
    </row>
    <row r="20" spans="2:9" s="25" customFormat="1" ht="26.25" x14ac:dyDescent="0.25">
      <c r="B20" s="149" t="s">
        <v>209</v>
      </c>
      <c r="C20" s="153" t="s">
        <v>188</v>
      </c>
      <c r="D20" s="149" t="s">
        <v>139</v>
      </c>
      <c r="E20" s="145">
        <v>144</v>
      </c>
      <c r="F20" s="157">
        <v>42460</v>
      </c>
      <c r="G20" s="156" t="s">
        <v>194</v>
      </c>
      <c r="H20" s="155" t="s">
        <v>200</v>
      </c>
      <c r="I20" s="162">
        <v>1296</v>
      </c>
    </row>
    <row r="21" spans="2:9" s="25" customFormat="1" ht="26.25" x14ac:dyDescent="0.25">
      <c r="B21" s="149" t="s">
        <v>210</v>
      </c>
      <c r="C21" s="153" t="s">
        <v>188</v>
      </c>
      <c r="D21" s="149" t="s">
        <v>139</v>
      </c>
      <c r="E21" s="145">
        <v>145</v>
      </c>
      <c r="F21" s="157">
        <v>42460</v>
      </c>
      <c r="G21" s="156" t="s">
        <v>194</v>
      </c>
      <c r="H21" s="155" t="s">
        <v>268</v>
      </c>
      <c r="I21" s="162">
        <v>1296</v>
      </c>
    </row>
    <row r="22" spans="2:9" s="25" customFormat="1" ht="26.25" x14ac:dyDescent="0.25">
      <c r="B22" s="149" t="s">
        <v>211</v>
      </c>
      <c r="C22" s="153" t="s">
        <v>188</v>
      </c>
      <c r="D22" s="149" t="s">
        <v>139</v>
      </c>
      <c r="E22" s="145">
        <v>146</v>
      </c>
      <c r="F22" s="157">
        <v>42460</v>
      </c>
      <c r="G22" s="156" t="s">
        <v>194</v>
      </c>
      <c r="H22" s="155" t="s">
        <v>201</v>
      </c>
      <c r="I22" s="162">
        <v>1296</v>
      </c>
    </row>
    <row r="23" spans="2:9" s="25" customFormat="1" ht="26.25" x14ac:dyDescent="0.25">
      <c r="B23" s="149" t="s">
        <v>212</v>
      </c>
      <c r="C23" s="153" t="s">
        <v>187</v>
      </c>
      <c r="D23" s="149" t="s">
        <v>139</v>
      </c>
      <c r="E23" s="145">
        <v>242362</v>
      </c>
      <c r="F23" s="157">
        <v>42468</v>
      </c>
      <c r="G23" s="150">
        <v>42496</v>
      </c>
      <c r="H23" s="155" t="s">
        <v>202</v>
      </c>
      <c r="I23" s="162">
        <v>1008</v>
      </c>
    </row>
    <row r="24" spans="2:9" s="121" customFormat="1" x14ac:dyDescent="0.25">
      <c r="B24" s="149" t="s">
        <v>215</v>
      </c>
      <c r="C24" s="153" t="s">
        <v>214</v>
      </c>
      <c r="D24" s="149" t="s">
        <v>139</v>
      </c>
      <c r="E24" s="145">
        <v>2161295</v>
      </c>
      <c r="F24" s="157">
        <v>42474</v>
      </c>
      <c r="G24" s="150">
        <v>42481</v>
      </c>
      <c r="H24" s="155" t="s">
        <v>216</v>
      </c>
      <c r="I24" s="152">
        <v>394</v>
      </c>
    </row>
    <row r="25" spans="2:9" s="121" customFormat="1" ht="25.5" x14ac:dyDescent="0.25">
      <c r="B25" s="149" t="s">
        <v>217</v>
      </c>
      <c r="C25" s="153" t="s">
        <v>187</v>
      </c>
      <c r="D25" s="149" t="s">
        <v>139</v>
      </c>
      <c r="E25" s="145">
        <v>242440</v>
      </c>
      <c r="F25" s="157">
        <v>42507</v>
      </c>
      <c r="G25" s="150">
        <v>42537</v>
      </c>
      <c r="H25" s="163" t="s">
        <v>218</v>
      </c>
      <c r="I25" s="152">
        <v>1008</v>
      </c>
    </row>
    <row r="26" spans="2:9" s="121" customFormat="1" ht="75.599999999999994" customHeight="1" x14ac:dyDescent="0.25">
      <c r="B26" s="149" t="s">
        <v>219</v>
      </c>
      <c r="C26" s="158" t="s">
        <v>220</v>
      </c>
      <c r="D26" s="149" t="s">
        <v>139</v>
      </c>
      <c r="E26" s="164" t="s">
        <v>221</v>
      </c>
      <c r="F26" s="157">
        <v>42541</v>
      </c>
      <c r="G26" s="150">
        <v>42563</v>
      </c>
      <c r="H26" s="165" t="s">
        <v>222</v>
      </c>
      <c r="I26" s="152">
        <v>12696</v>
      </c>
    </row>
    <row r="27" spans="2:9" s="121" customFormat="1" ht="26.25" x14ac:dyDescent="0.25">
      <c r="B27" s="149" t="s">
        <v>224</v>
      </c>
      <c r="C27" s="158" t="s">
        <v>223</v>
      </c>
      <c r="D27" s="149" t="s">
        <v>139</v>
      </c>
      <c r="E27" s="145" t="s">
        <v>225</v>
      </c>
      <c r="F27" s="157">
        <v>42572</v>
      </c>
      <c r="G27" s="150">
        <v>42586</v>
      </c>
      <c r="H27" s="155" t="s">
        <v>226</v>
      </c>
      <c r="I27" s="152">
        <v>420</v>
      </c>
    </row>
    <row r="28" spans="2:9" s="121" customFormat="1" x14ac:dyDescent="0.25">
      <c r="B28" s="149" t="s">
        <v>227</v>
      </c>
      <c r="C28" s="153" t="s">
        <v>173</v>
      </c>
      <c r="D28" s="149" t="s">
        <v>139</v>
      </c>
      <c r="E28" s="145">
        <v>10126458</v>
      </c>
      <c r="F28" s="157">
        <v>42481</v>
      </c>
      <c r="G28" s="150">
        <v>42612</v>
      </c>
      <c r="H28" s="155" t="s">
        <v>228</v>
      </c>
      <c r="I28" s="152">
        <v>1578.56</v>
      </c>
    </row>
    <row r="29" spans="2:9" s="121" customFormat="1" x14ac:dyDescent="0.25">
      <c r="B29" s="149" t="s">
        <v>229</v>
      </c>
      <c r="C29" s="159" t="s">
        <v>185</v>
      </c>
      <c r="D29" s="149" t="s">
        <v>139</v>
      </c>
      <c r="E29" s="145">
        <v>219120</v>
      </c>
      <c r="F29" s="157">
        <v>42628</v>
      </c>
      <c r="G29" s="150">
        <v>42642</v>
      </c>
      <c r="H29" s="155" t="s">
        <v>230</v>
      </c>
      <c r="I29" s="152">
        <v>579.5</v>
      </c>
    </row>
    <row r="30" spans="2:9" s="121" customFormat="1" x14ac:dyDescent="0.25">
      <c r="B30" s="149" t="s">
        <v>231</v>
      </c>
      <c r="C30" s="159" t="s">
        <v>214</v>
      </c>
      <c r="D30" s="149" t="s">
        <v>139</v>
      </c>
      <c r="E30" s="145" t="s">
        <v>232</v>
      </c>
      <c r="F30" s="157">
        <v>42635</v>
      </c>
      <c r="G30" s="150">
        <v>42642</v>
      </c>
      <c r="H30" s="155" t="s">
        <v>233</v>
      </c>
      <c r="I30" s="152">
        <v>510.8</v>
      </c>
    </row>
    <row r="31" spans="2:9" s="121" customFormat="1" x14ac:dyDescent="0.25">
      <c r="B31" s="149" t="s">
        <v>234</v>
      </c>
      <c r="C31" s="159" t="s">
        <v>235</v>
      </c>
      <c r="D31" s="149" t="s">
        <v>139</v>
      </c>
      <c r="E31" s="145">
        <v>155200</v>
      </c>
      <c r="F31" s="157">
        <v>42641</v>
      </c>
      <c r="G31" s="150">
        <v>42648</v>
      </c>
      <c r="H31" s="155" t="s">
        <v>236</v>
      </c>
      <c r="I31" s="152">
        <v>857.4</v>
      </c>
    </row>
    <row r="32" spans="2:9" s="121" customFormat="1" ht="28.15" customHeight="1" x14ac:dyDescent="0.25">
      <c r="B32" s="149" t="s">
        <v>237</v>
      </c>
      <c r="C32" s="159" t="s">
        <v>238</v>
      </c>
      <c r="D32" s="149" t="s">
        <v>139</v>
      </c>
      <c r="E32" s="145">
        <v>1608267</v>
      </c>
      <c r="F32" s="157">
        <v>42641</v>
      </c>
      <c r="G32" s="150">
        <v>42643</v>
      </c>
      <c r="H32" s="155" t="s">
        <v>239</v>
      </c>
      <c r="I32" s="152">
        <v>9336</v>
      </c>
    </row>
    <row r="33" spans="2:9" s="121" customFormat="1" x14ac:dyDescent="0.25">
      <c r="B33" s="149" t="s">
        <v>243</v>
      </c>
      <c r="C33" s="153" t="s">
        <v>173</v>
      </c>
      <c r="D33" s="149" t="s">
        <v>139</v>
      </c>
      <c r="E33" s="145">
        <v>10171620</v>
      </c>
      <c r="F33" s="157">
        <v>42641</v>
      </c>
      <c r="G33" s="150">
        <v>42655</v>
      </c>
      <c r="H33" s="155" t="s">
        <v>244</v>
      </c>
      <c r="I33" s="152">
        <v>3722</v>
      </c>
    </row>
    <row r="34" spans="2:9" s="121" customFormat="1" x14ac:dyDescent="0.25">
      <c r="B34" s="122"/>
      <c r="C34" s="133"/>
      <c r="D34" s="132"/>
      <c r="E34" s="134"/>
      <c r="F34" s="135"/>
      <c r="G34" s="24"/>
      <c r="H34" s="122"/>
      <c r="I34" s="61"/>
    </row>
    <row r="35" spans="2:9" x14ac:dyDescent="0.25">
      <c r="B35" s="204" t="s">
        <v>260</v>
      </c>
      <c r="C35" s="207"/>
      <c r="D35" s="207"/>
      <c r="E35" s="207"/>
      <c r="F35" s="207"/>
      <c r="G35" s="207"/>
      <c r="H35" s="208"/>
      <c r="I35" s="72">
        <f>SUM(I9:I34)</f>
        <v>44749.94</v>
      </c>
    </row>
    <row r="36" spans="2:9" x14ac:dyDescent="0.25">
      <c r="B36" s="103" t="s">
        <v>79</v>
      </c>
      <c r="C36" s="104"/>
      <c r="D36" s="104"/>
      <c r="E36" s="104"/>
      <c r="F36" s="104"/>
      <c r="G36" s="104"/>
      <c r="H36" s="105"/>
      <c r="I36" s="72">
        <f>I8+I35</f>
        <v>44749.94</v>
      </c>
    </row>
    <row r="37" spans="2:9" x14ac:dyDescent="0.25">
      <c r="B37" s="17" t="s">
        <v>125</v>
      </c>
    </row>
  </sheetData>
  <sheetProtection formatCells="0" formatColumns="0" formatRows="0" insertColumns="0" insertRows="0" deleteColumns="0" deleteRows="0" selectLockedCells="1"/>
  <mergeCells count="6">
    <mergeCell ref="B35:H35"/>
    <mergeCell ref="C3:H3"/>
    <mergeCell ref="I3:I5"/>
    <mergeCell ref="B4:B5"/>
    <mergeCell ref="C4:H4"/>
    <mergeCell ref="B8:H8"/>
  </mergeCells>
  <dataValidations xWindow="910" yWindow="688" count="1">
    <dataValidation type="date" operator="greaterThanOrEqual" allowBlank="1" showInputMessage="1" showErrorMessage="1" errorTitle="Tähelepanu!" error="Kulu tasumise kuupäev ei saa olla varasem kui kuludokumendi kuupäev." promptTitle="Tähelepanu!" prompt="Kulu tasumise kuupäev ei saa olla varasem kui kuludokumendi kuupäev." sqref="G6:G7 G9:G34">
      <formula1>F6</formula1>
    </dataValidation>
  </dataValidations>
  <pageMargins left="0.7" right="0.7" top="0.75" bottom="0.75" header="0.3" footer="0.3"/>
  <pageSetup paperSize="9" scale="6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Eelarve</vt:lpstr>
      <vt:lpstr>Maksetaotlus</vt:lpstr>
      <vt:lpstr>KULUARUANDE KOOND</vt:lpstr>
      <vt:lpstr>1. Tööjõukulud</vt:lpstr>
      <vt:lpstr>2. Lähetuskulud</vt:lpstr>
      <vt:lpstr> 3. EL avalikustamise kulud</vt:lpstr>
      <vt:lpstr>4. Seadmed, varust, IKT</vt:lpstr>
      <vt:lpstr>5. Kinnisvara</vt:lpstr>
      <vt:lpstr>6. Muud otsesed kulud</vt:lpstr>
      <vt:lpstr>Nähtamatu leht</vt:lpstr>
      <vt:lpstr>Kinnituskiri</vt:lpstr>
      <vt:lpstr>Projekti_valdkond</vt:lpstr>
      <vt:lpstr>Valdkond</vt:lpstr>
      <vt:lpstr>Ühik</vt:lpstr>
    </vt:vector>
  </TitlesOfParts>
  <Company>SMIT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Aigi Kasvand</dc:creator>
  <cp:lastModifiedBy>Merle Soha</cp:lastModifiedBy>
  <cp:lastPrinted>2015-03-09T14:28:19Z</cp:lastPrinted>
  <dcterms:created xsi:type="dcterms:W3CDTF">2014-06-17T10:19:13Z</dcterms:created>
  <dcterms:modified xsi:type="dcterms:W3CDTF">2017-02-03T12:34:50Z</dcterms:modified>
</cp:coreProperties>
</file>